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1" activeTab="1"/>
  </bookViews>
  <sheets>
    <sheet name="2016" sheetId="1" state="hidden" r:id="rId1"/>
    <sheet name="2017" sheetId="2" r:id="rId2"/>
    <sheet name="Лист3" sheetId="3" r:id="rId3"/>
  </sheets>
  <definedNames>
    <definedName name="_xlnm._FilterDatabase" localSheetId="0" hidden="1">'2016'!$A$3:$H$207</definedName>
  </definedNames>
  <calcPr calcId="162913"/>
</workbook>
</file>

<file path=xl/calcChain.xml><?xml version="1.0" encoding="utf-8"?>
<calcChain xmlns="http://schemas.openxmlformats.org/spreadsheetml/2006/main">
  <c r="G178" i="2" l="1"/>
  <c r="G182" i="2"/>
  <c r="G210" i="2"/>
  <c r="G214" i="2" s="1"/>
  <c r="G215" i="2" l="1"/>
  <c r="G216" i="2" s="1"/>
  <c r="F157" i="2" l="1"/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6" i="2"/>
  <c r="G206" i="2"/>
  <c r="G194" i="2"/>
  <c r="G185" i="2"/>
  <c r="G179" i="2"/>
  <c r="G176" i="2"/>
  <c r="G172" i="2"/>
  <c r="G168" i="2"/>
  <c r="G163" i="2"/>
  <c r="G158" i="2"/>
  <c r="G127" i="2"/>
  <c r="G126" i="2"/>
  <c r="G125" i="2"/>
  <c r="G120" i="2"/>
  <c r="G155" i="2" s="1"/>
  <c r="G109" i="2"/>
  <c r="G44" i="2"/>
  <c r="G45" i="2" s="1"/>
  <c r="I41" i="2"/>
  <c r="G41" i="2"/>
  <c r="I39" i="2"/>
  <c r="G39" i="2"/>
  <c r="I36" i="2"/>
  <c r="G36" i="2"/>
  <c r="I35" i="2"/>
  <c r="G35" i="2"/>
  <c r="I33" i="2"/>
  <c r="G33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G42" i="2" l="1"/>
  <c r="G37" i="2"/>
  <c r="G207" i="2" s="1"/>
  <c r="G157" i="1"/>
  <c r="G44" i="1"/>
  <c r="G41" i="1"/>
  <c r="G39" i="1"/>
  <c r="G36" i="1"/>
  <c r="G35" i="1"/>
  <c r="G33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09" i="2" l="1"/>
  <c r="H209" i="2" s="1"/>
  <c r="H212" i="2"/>
  <c r="G212" i="2"/>
  <c r="I41" i="1"/>
  <c r="I39" i="1"/>
  <c r="I36" i="1"/>
  <c r="I35" i="1"/>
  <c r="I3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6" i="1"/>
  <c r="G126" i="1" l="1"/>
  <c r="G127" i="1"/>
  <c r="G125" i="1"/>
  <c r="G120" i="1" l="1"/>
  <c r="G42" i="1"/>
  <c r="G209" i="1" l="1"/>
  <c r="F209" i="1"/>
  <c r="G210" i="1" s="1"/>
  <c r="G212" i="1" s="1"/>
  <c r="G37" i="1" l="1"/>
  <c r="G214" i="1" l="1"/>
  <c r="G215" i="1"/>
  <c r="G216" i="1" l="1"/>
  <c r="H212" i="1"/>
  <c r="G179" i="1" l="1"/>
  <c r="G206" i="1"/>
  <c r="G194" i="1"/>
  <c r="G185" i="1"/>
  <c r="G176" i="1"/>
  <c r="G172" i="1"/>
  <c r="G168" i="1"/>
  <c r="G163" i="1"/>
  <c r="G158" i="1"/>
  <c r="G155" i="1"/>
  <c r="G109" i="1"/>
  <c r="G45" i="1"/>
  <c r="G207" i="1" l="1"/>
  <c r="H209" i="1" s="1"/>
</calcChain>
</file>

<file path=xl/sharedStrings.xml><?xml version="1.0" encoding="utf-8"?>
<sst xmlns="http://schemas.openxmlformats.org/spreadsheetml/2006/main" count="1288" uniqueCount="253">
  <si>
    <t>Задонский пр., д.14,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</si>
  <si>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</si>
  <si>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</si>
  <si>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</si>
  <si>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</si>
  <si>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</si>
  <si>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</si>
  <si>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</si>
  <si>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</si>
  <si>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</si>
  <si>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</si>
  <si>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</si>
  <si>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</si>
  <si>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</si>
  <si>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</si>
  <si>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</si>
  <si>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</si>
  <si>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</si>
  <si>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</si>
  <si>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</si>
  <si>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</si>
  <si>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</si>
  <si>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</si>
  <si>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</si>
  <si>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</si>
  <si>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</si>
  <si>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</si>
  <si>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</si>
  <si>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</si>
  <si>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</si>
  <si>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</si>
  <si>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</si>
  <si>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</si>
  <si>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</si>
  <si>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</si>
  <si>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</si>
  <si>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</si>
  <si>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</si>
  <si>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</si>
  <si>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</si>
  <si>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</si>
  <si>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</si>
  <si>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</si>
  <si>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</si>
  <si>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</si>
  <si>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</si>
  <si>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</si>
  <si>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</si>
  <si>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</si>
  <si>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</si>
  <si>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</si>
  <si>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</si>
  <si>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</si>
  <si>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</si>
  <si>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</si>
  <si>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</si>
  <si>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</si>
  <si>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</si>
  <si>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</si>
  <si>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</si>
  <si>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</si>
  <si>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</si>
  <si>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</si>
  <si>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</si>
  <si>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</si>
  <si>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</si>
  <si>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</si>
  <si>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</si>
  <si>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</si>
  <si>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</si>
  <si>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</si>
  <si>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</si>
  <si>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</si>
  <si>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</si>
  <si>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</si>
  <si>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</si>
  <si>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</si>
  <si>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</si>
  <si>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</si>
  <si>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</si>
  <si>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</si>
  <si>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</si>
  <si>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</si>
  <si>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</si>
  <si>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</si>
  <si>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</si>
  <si>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</si>
  <si>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</si>
  <si>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</si>
  <si>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</si>
  <si>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</si>
  <si>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</si>
  <si>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</si>
  <si>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</si>
  <si>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</si>
  <si>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</si>
  <si>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</si>
  <si>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</si>
  <si>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</si>
  <si>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</si>
  <si>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</si>
  <si>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</si>
  <si>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</si>
  <si>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</si>
  <si>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</si>
  <si>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</si>
  <si>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</si>
  <si>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</si>
  <si>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</si>
  <si>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</si>
  <si>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</si>
  <si>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</si>
  <si>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</si>
  <si>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</si>
  <si>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</si>
  <si>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</si>
  <si>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</si>
  <si>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</si>
  <si>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</si>
  <si>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</si>
  <si>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</si>
  <si>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</si>
  <si>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</si>
  <si>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</si>
  <si>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</si>
  <si>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</si>
  <si>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</si>
  <si>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</si>
  <si>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</si>
  <si>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</si>
  <si>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</si>
  <si>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</si>
  <si>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</si>
  <si>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по мере необходимости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</si>
  <si>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</si>
  <si>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</si>
  <si>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</si>
  <si>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</si>
  <si>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</si>
  <si>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</si>
  <si>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</si>
  <si>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</si>
  <si>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</si>
  <si>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</si>
  <si>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</si>
  <si>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</si>
  <si>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</si>
  <si>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</si>
  <si>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</si>
  <si>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</si>
  <si>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</si>
  <si>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</si>
  <si>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</si>
  <si>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</si>
  <si>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</si>
  <si>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</si>
  <si>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</si>
  <si>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</si>
  <si>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</si>
  <si>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</si>
  <si>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</si>
  <si>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</si>
  <si>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</si>
  <si>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</si>
  <si>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</si>
  <si>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</si>
  <si>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</si>
  <si>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</si>
  <si>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</si>
  <si>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</si>
  <si>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</si>
  <si>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</si>
  <si>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</si>
  <si>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</si>
  <si>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</si>
  <si>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</si>
  <si>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</si>
  <si>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</si>
  <si>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</si>
  <si>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</si>
  <si>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</si>
  <si>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</si>
  <si>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</si>
  <si>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</si>
  <si>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</si>
  <si>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</si>
  <si>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Работа не выполняется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</si>
  <si>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</si>
  <si>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</si>
  <si>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</si>
  <si>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</si>
  <si>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</si>
  <si>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</si>
  <si>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</si>
  <si>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</si>
  <si>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</si>
  <si>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</si>
  <si>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</si>
  <si>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</si>
  <si>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</si>
  <si>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</si>
  <si>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</si>
  <si>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</si>
  <si>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</si>
  <si>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</si>
  <si>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</si>
  <si>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</si>
  <si>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</si>
  <si>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</si>
  <si>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</si>
  <si>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</si>
  <si>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</si>
  <si>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</si>
  <si>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</si>
  <si>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</si>
  <si>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</si>
  <si>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</si>
  <si>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</si>
  <si>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</si>
  <si>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</si>
  <si>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</si>
  <si>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</si>
  <si>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</si>
  <si>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</si>
  <si>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</si>
  <si>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</si>
  <si>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</si>
  <si>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</si>
  <si>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</si>
  <si>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</si>
  <si>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</si>
  <si>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</si>
  <si>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</si>
  <si>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</si>
  <si>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</si>
  <si>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</si>
  <si>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</si>
  <si>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</si>
  <si>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</si>
  <si>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</si>
  <si>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</si>
  <si>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</si>
  <si>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</si>
  <si>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</si>
  <si>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Г.В. Лалаян</t>
  </si>
  <si>
    <t>И.о. директора ГБУ г. Москвы "Жилищник района Зябликово"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</si>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</sst>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18"/>
  <sheetViews>
    <sheetView topLeftCell="A190" workbookViewId="0">
      <selection activeCell="E228" sqref="E228"/>
    </sheetView>
  </sheetViews>
  <sheetFormatPr defaultRowHeight="11.25" customHeight="1" x14ac:dyDescent="0.2"/>
  <cols>
    <col min="1" max="1" width="46" style="2" customWidth="1"/>
    <col min="2" max="6" width="9.140625" style="2"/>
    <col min="7" max="7" width="10" style="2" bestFit="1" customWidth="1"/>
    <col min="8" max="8" width="9.140625" style="2"/>
    <col min="9" max="9" width="0" style="2" hidden="1" customWidth="1"/>
    <col min="10" max="16384" width="9.140625" style="2"/>
  </cols>
  <sheetData>
    <row r="1" spans="1:9" s="4" customFormat="1" ht="15" customHeight="1" x14ac:dyDescent="0.25">
      <c r="A1" s="3" t="s">
        <v>238</v>
      </c>
    </row>
    <row r="2" spans="1:9" s="5" customFormat="1" ht="14.2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9" ht="39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9" x14ac:dyDescent="0.2">
      <c r="A4" s="16" t="s">
        <v>243</v>
      </c>
      <c r="B4" s="11"/>
      <c r="C4" s="11"/>
      <c r="D4" s="11"/>
      <c r="E4" s="11"/>
      <c r="F4" s="11"/>
      <c r="G4" s="11">
        <v>318.61</v>
      </c>
      <c r="H4" s="11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1" t="s">
        <v>9</v>
      </c>
      <c r="B6" s="1">
        <v>300</v>
      </c>
      <c r="C6" s="1" t="s">
        <v>10</v>
      </c>
      <c r="D6" s="1" t="s">
        <v>11</v>
      </c>
      <c r="E6" s="1">
        <v>269.3</v>
      </c>
      <c r="F6" s="1">
        <v>2.42</v>
      </c>
      <c r="G6" s="22">
        <f>ROUND(E6*F6*B6/1000,2)</f>
        <v>195.51</v>
      </c>
      <c r="H6" s="1" t="s">
        <v>12</v>
      </c>
      <c r="I6" s="2">
        <f>ROUND(F6,2)</f>
        <v>2.42</v>
      </c>
    </row>
    <row r="7" spans="1:9" ht="11.25" customHeight="1" x14ac:dyDescent="0.2">
      <c r="A7" s="1" t="s">
        <v>13</v>
      </c>
      <c r="B7" s="1">
        <v>12</v>
      </c>
      <c r="C7" s="1" t="s">
        <v>10</v>
      </c>
      <c r="D7" s="1" t="s">
        <v>11</v>
      </c>
      <c r="E7" s="1">
        <v>269.3</v>
      </c>
      <c r="F7" s="1">
        <v>3.42</v>
      </c>
      <c r="G7" s="22">
        <f t="shared" ref="G7:G25" si="0">ROUND(E7*F7*B7/1000,2)</f>
        <v>11.05</v>
      </c>
      <c r="H7" s="1"/>
      <c r="I7" s="2">
        <f t="shared" ref="I7:I25" si="1">ROUND(F7,2)</f>
        <v>3.42</v>
      </c>
    </row>
    <row r="8" spans="1:9" ht="11.25" customHeight="1" x14ac:dyDescent="0.2">
      <c r="A8" s="1" t="s">
        <v>14</v>
      </c>
      <c r="B8" s="1">
        <v>52</v>
      </c>
      <c r="C8" s="1" t="s">
        <v>10</v>
      </c>
      <c r="D8" s="1" t="s">
        <v>11</v>
      </c>
      <c r="E8" s="1">
        <v>942.7</v>
      </c>
      <c r="F8" s="1">
        <v>2.11</v>
      </c>
      <c r="G8" s="22">
        <f t="shared" si="0"/>
        <v>103.43</v>
      </c>
      <c r="H8" s="1" t="s">
        <v>15</v>
      </c>
      <c r="I8" s="2">
        <f t="shared" si="1"/>
        <v>2.11</v>
      </c>
    </row>
    <row r="9" spans="1:9" ht="11.25" customHeight="1" x14ac:dyDescent="0.2">
      <c r="A9" s="1" t="s">
        <v>16</v>
      </c>
      <c r="B9" s="1">
        <v>12</v>
      </c>
      <c r="C9" s="1" t="s">
        <v>10</v>
      </c>
      <c r="D9" s="1" t="s">
        <v>11</v>
      </c>
      <c r="E9" s="1">
        <v>942.7</v>
      </c>
      <c r="F9" s="1">
        <v>2.69</v>
      </c>
      <c r="G9" s="22">
        <f t="shared" si="0"/>
        <v>30.43</v>
      </c>
      <c r="H9" s="1"/>
      <c r="I9" s="2">
        <f t="shared" si="1"/>
        <v>2.69</v>
      </c>
    </row>
    <row r="10" spans="1:9" ht="11.25" customHeight="1" x14ac:dyDescent="0.2">
      <c r="A10" s="1" t="s">
        <v>17</v>
      </c>
      <c r="B10" s="1">
        <v>300</v>
      </c>
      <c r="C10" s="1" t="s">
        <v>10</v>
      </c>
      <c r="D10" s="1" t="s">
        <v>11</v>
      </c>
      <c r="E10" s="1">
        <v>60</v>
      </c>
      <c r="F10" s="1">
        <v>3.26</v>
      </c>
      <c r="G10" s="22">
        <f t="shared" si="0"/>
        <v>58.68</v>
      </c>
      <c r="H10" s="1" t="s">
        <v>15</v>
      </c>
      <c r="I10" s="2">
        <f t="shared" si="1"/>
        <v>3.26</v>
      </c>
    </row>
    <row r="11" spans="1:9" ht="11.25" customHeight="1" x14ac:dyDescent="0.2">
      <c r="A11" s="1" t="s">
        <v>18</v>
      </c>
      <c r="B11" s="1">
        <v>52</v>
      </c>
      <c r="C11" s="1" t="s">
        <v>10</v>
      </c>
      <c r="D11" s="1" t="s">
        <v>19</v>
      </c>
      <c r="E11" s="1">
        <v>30</v>
      </c>
      <c r="F11" s="1">
        <v>20.81</v>
      </c>
      <c r="G11" s="22">
        <f t="shared" si="0"/>
        <v>32.46</v>
      </c>
      <c r="H11" s="1" t="s">
        <v>12</v>
      </c>
      <c r="I11" s="2">
        <f t="shared" si="1"/>
        <v>20.81</v>
      </c>
    </row>
    <row r="12" spans="1:9" ht="11.25" customHeight="1" x14ac:dyDescent="0.2">
      <c r="A12" s="1" t="s">
        <v>20</v>
      </c>
      <c r="B12" s="1">
        <v>300</v>
      </c>
      <c r="C12" s="1" t="s">
        <v>10</v>
      </c>
      <c r="D12" s="1" t="s">
        <v>11</v>
      </c>
      <c r="E12" s="1">
        <v>13.5</v>
      </c>
      <c r="F12" s="1">
        <v>3.45</v>
      </c>
      <c r="G12" s="22">
        <f t="shared" si="0"/>
        <v>13.97</v>
      </c>
      <c r="H12" s="1" t="s">
        <v>12</v>
      </c>
      <c r="I12" s="2">
        <f t="shared" si="1"/>
        <v>3.45</v>
      </c>
    </row>
    <row r="13" spans="1:9" ht="11.25" customHeight="1" x14ac:dyDescent="0.2">
      <c r="A13" s="1" t="s">
        <v>21</v>
      </c>
      <c r="B13" s="1">
        <v>1</v>
      </c>
      <c r="C13" s="1" t="s">
        <v>22</v>
      </c>
      <c r="D13" s="1" t="s">
        <v>11</v>
      </c>
      <c r="E13" s="1">
        <v>0</v>
      </c>
      <c r="F13" s="1">
        <v>0</v>
      </c>
      <c r="G13" s="22">
        <f t="shared" si="0"/>
        <v>0</v>
      </c>
      <c r="H13" s="1" t="s">
        <v>23</v>
      </c>
      <c r="I13" s="2">
        <f t="shared" si="1"/>
        <v>0</v>
      </c>
    </row>
    <row r="14" spans="1:9" ht="11.25" customHeight="1" x14ac:dyDescent="0.2">
      <c r="A14" s="1" t="s">
        <v>24</v>
      </c>
      <c r="B14" s="1">
        <v>1</v>
      </c>
      <c r="C14" s="1" t="s">
        <v>10</v>
      </c>
      <c r="D14" s="1" t="s">
        <v>11</v>
      </c>
      <c r="E14" s="1">
        <v>119</v>
      </c>
      <c r="F14" s="1">
        <v>8.8699999999999992</v>
      </c>
      <c r="G14" s="22">
        <f t="shared" si="0"/>
        <v>1.06</v>
      </c>
      <c r="H14" s="1" t="s">
        <v>25</v>
      </c>
      <c r="I14" s="2">
        <f t="shared" si="1"/>
        <v>8.8699999999999992</v>
      </c>
    </row>
    <row r="15" spans="1:9" ht="11.25" customHeight="1" x14ac:dyDescent="0.2">
      <c r="A15" s="1" t="s">
        <v>26</v>
      </c>
      <c r="B15" s="1">
        <v>1</v>
      </c>
      <c r="C15" s="1" t="s">
        <v>10</v>
      </c>
      <c r="D15" s="1" t="s">
        <v>11</v>
      </c>
      <c r="E15" s="1">
        <v>5116</v>
      </c>
      <c r="F15" s="1">
        <v>2.95</v>
      </c>
      <c r="G15" s="22">
        <f t="shared" si="0"/>
        <v>15.09</v>
      </c>
      <c r="H15" s="1" t="s">
        <v>25</v>
      </c>
      <c r="I15" s="2">
        <f t="shared" si="1"/>
        <v>2.95</v>
      </c>
    </row>
    <row r="16" spans="1:9" ht="11.25" customHeight="1" x14ac:dyDescent="0.2">
      <c r="A16" s="1" t="s">
        <v>27</v>
      </c>
      <c r="B16" s="1">
        <v>1</v>
      </c>
      <c r="C16" s="1" t="s">
        <v>10</v>
      </c>
      <c r="D16" s="1" t="s">
        <v>11</v>
      </c>
      <c r="E16" s="1">
        <v>180</v>
      </c>
      <c r="F16" s="1">
        <v>1.83</v>
      </c>
      <c r="G16" s="22">
        <f t="shared" si="0"/>
        <v>0.33</v>
      </c>
      <c r="H16" s="1" t="s">
        <v>25</v>
      </c>
      <c r="I16" s="2">
        <f t="shared" si="1"/>
        <v>1.83</v>
      </c>
    </row>
    <row r="17" spans="1:9" ht="11.25" customHeight="1" x14ac:dyDescent="0.2">
      <c r="A17" s="1" t="s">
        <v>28</v>
      </c>
      <c r="B17" s="1">
        <v>1</v>
      </c>
      <c r="C17" s="1" t="s">
        <v>10</v>
      </c>
      <c r="D17" s="1" t="s">
        <v>19</v>
      </c>
      <c r="E17" s="1">
        <v>12</v>
      </c>
      <c r="F17" s="1">
        <v>0</v>
      </c>
      <c r="G17" s="22">
        <f t="shared" si="0"/>
        <v>0</v>
      </c>
      <c r="H17" s="1" t="s">
        <v>25</v>
      </c>
      <c r="I17" s="2">
        <f t="shared" si="1"/>
        <v>0</v>
      </c>
    </row>
    <row r="18" spans="1:9" ht="11.25" customHeight="1" x14ac:dyDescent="0.2">
      <c r="A18" s="1" t="s">
        <v>29</v>
      </c>
      <c r="B18" s="1">
        <v>2</v>
      </c>
      <c r="C18" s="1" t="s">
        <v>10</v>
      </c>
      <c r="D18" s="1" t="s">
        <v>11</v>
      </c>
      <c r="E18" s="1">
        <v>8.6</v>
      </c>
      <c r="F18" s="1">
        <v>4.28</v>
      </c>
      <c r="G18" s="22">
        <f t="shared" si="0"/>
        <v>7.0000000000000007E-2</v>
      </c>
      <c r="H18" s="1" t="s">
        <v>30</v>
      </c>
      <c r="I18" s="2">
        <f t="shared" si="1"/>
        <v>4.28</v>
      </c>
    </row>
    <row r="19" spans="1:9" ht="11.25" customHeight="1" x14ac:dyDescent="0.2">
      <c r="A19" s="1" t="s">
        <v>31</v>
      </c>
      <c r="B19" s="1">
        <v>1</v>
      </c>
      <c r="C19" s="1" t="s">
        <v>10</v>
      </c>
      <c r="D19" s="1" t="s">
        <v>19</v>
      </c>
      <c r="E19" s="1">
        <v>0</v>
      </c>
      <c r="F19" s="1">
        <v>0</v>
      </c>
      <c r="G19" s="22">
        <f t="shared" si="0"/>
        <v>0</v>
      </c>
      <c r="H19" s="1" t="s">
        <v>25</v>
      </c>
      <c r="I19" s="2">
        <f t="shared" si="1"/>
        <v>0</v>
      </c>
    </row>
    <row r="20" spans="1:9" ht="11.25" customHeight="1" x14ac:dyDescent="0.2">
      <c r="A20" s="1" t="s">
        <v>32</v>
      </c>
      <c r="B20" s="1">
        <v>1</v>
      </c>
      <c r="C20" s="1" t="s">
        <v>10</v>
      </c>
      <c r="D20" s="1" t="s">
        <v>11</v>
      </c>
      <c r="E20" s="1">
        <v>0</v>
      </c>
      <c r="F20" s="1">
        <v>0</v>
      </c>
      <c r="G20" s="22">
        <f t="shared" si="0"/>
        <v>0</v>
      </c>
      <c r="H20" s="1" t="s">
        <v>25</v>
      </c>
      <c r="I20" s="2">
        <f t="shared" si="1"/>
        <v>0</v>
      </c>
    </row>
    <row r="21" spans="1:9" ht="11.25" customHeight="1" x14ac:dyDescent="0.2">
      <c r="A21" s="1" t="s">
        <v>33</v>
      </c>
      <c r="B21" s="1">
        <v>1</v>
      </c>
      <c r="C21" s="1" t="s">
        <v>10</v>
      </c>
      <c r="D21" s="1" t="s">
        <v>11</v>
      </c>
      <c r="E21" s="1">
        <v>108.5</v>
      </c>
      <c r="F21" s="1">
        <v>2.64</v>
      </c>
      <c r="G21" s="22">
        <f t="shared" si="0"/>
        <v>0.28999999999999998</v>
      </c>
      <c r="H21" s="1" t="s">
        <v>25</v>
      </c>
      <c r="I21" s="2">
        <f t="shared" si="1"/>
        <v>2.64</v>
      </c>
    </row>
    <row r="22" spans="1:9" ht="11.25" customHeight="1" x14ac:dyDescent="0.2">
      <c r="A22" s="1" t="s">
        <v>34</v>
      </c>
      <c r="B22" s="1">
        <v>1</v>
      </c>
      <c r="C22" s="1" t="s">
        <v>10</v>
      </c>
      <c r="D22" s="1" t="s">
        <v>11</v>
      </c>
      <c r="E22" s="1">
        <v>54</v>
      </c>
      <c r="F22" s="1">
        <v>5.32</v>
      </c>
      <c r="G22" s="22">
        <f t="shared" si="0"/>
        <v>0.28999999999999998</v>
      </c>
      <c r="H22" s="1" t="s">
        <v>30</v>
      </c>
      <c r="I22" s="2">
        <f t="shared" si="1"/>
        <v>5.32</v>
      </c>
    </row>
    <row r="23" spans="1:9" ht="11.25" customHeight="1" x14ac:dyDescent="0.2">
      <c r="A23" s="1" t="s">
        <v>35</v>
      </c>
      <c r="B23" s="1">
        <v>1</v>
      </c>
      <c r="C23" s="1" t="s">
        <v>10</v>
      </c>
      <c r="D23" s="1" t="s">
        <v>11</v>
      </c>
      <c r="E23" s="1">
        <v>108.5</v>
      </c>
      <c r="F23" s="1">
        <v>2.64</v>
      </c>
      <c r="G23" s="22">
        <f t="shared" si="0"/>
        <v>0.28999999999999998</v>
      </c>
      <c r="H23" s="1" t="s">
        <v>25</v>
      </c>
      <c r="I23" s="2">
        <f t="shared" si="1"/>
        <v>2.64</v>
      </c>
    </row>
    <row r="24" spans="1:9" ht="11.25" customHeight="1" x14ac:dyDescent="0.2">
      <c r="A24" s="1" t="s">
        <v>36</v>
      </c>
      <c r="B24" s="1">
        <v>1</v>
      </c>
      <c r="C24" s="1" t="s">
        <v>10</v>
      </c>
      <c r="D24" s="1" t="s">
        <v>11</v>
      </c>
      <c r="E24" s="1">
        <v>19.600000000000001</v>
      </c>
      <c r="F24" s="1">
        <v>2.14</v>
      </c>
      <c r="G24" s="22">
        <f t="shared" si="0"/>
        <v>0.04</v>
      </c>
      <c r="H24" s="1" t="s">
        <v>25</v>
      </c>
      <c r="I24" s="2">
        <f t="shared" si="1"/>
        <v>2.14</v>
      </c>
    </row>
    <row r="25" spans="1:9" ht="11.25" customHeight="1" x14ac:dyDescent="0.2">
      <c r="A25" s="1" t="s">
        <v>37</v>
      </c>
      <c r="B25" s="1">
        <v>2</v>
      </c>
      <c r="C25" s="1" t="s">
        <v>10</v>
      </c>
      <c r="D25" s="1" t="s">
        <v>11</v>
      </c>
      <c r="E25" s="1">
        <v>1698</v>
      </c>
      <c r="F25" s="1">
        <v>2.15</v>
      </c>
      <c r="G25" s="22">
        <f t="shared" si="0"/>
        <v>7.3</v>
      </c>
      <c r="H25" s="1" t="s">
        <v>30</v>
      </c>
      <c r="I25" s="2">
        <f t="shared" si="1"/>
        <v>2.15</v>
      </c>
    </row>
    <row r="26" spans="1:9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9" ht="11.25" customHeight="1" x14ac:dyDescent="0.2">
      <c r="A27" s="1" t="s">
        <v>39</v>
      </c>
      <c r="B27" s="1">
        <v>5</v>
      </c>
      <c r="C27" s="1" t="s">
        <v>40</v>
      </c>
      <c r="D27" s="1" t="s">
        <v>41</v>
      </c>
      <c r="E27" s="1">
        <v>0</v>
      </c>
      <c r="F27" s="1"/>
      <c r="G27" s="1">
        <v>0</v>
      </c>
      <c r="H27" s="1" t="s">
        <v>42</v>
      </c>
    </row>
    <row r="28" spans="1:9" ht="11.25" customHeight="1" x14ac:dyDescent="0.2">
      <c r="A28" s="1" t="s">
        <v>43</v>
      </c>
      <c r="B28" s="1">
        <v>5</v>
      </c>
      <c r="C28" s="1" t="s">
        <v>40</v>
      </c>
      <c r="D28" s="1" t="s">
        <v>19</v>
      </c>
      <c r="E28" s="1">
        <v>0</v>
      </c>
      <c r="F28" s="1"/>
      <c r="G28" s="1">
        <v>0</v>
      </c>
      <c r="H28" s="1" t="s">
        <v>42</v>
      </c>
    </row>
    <row r="29" spans="1:9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9" ht="11.25" customHeight="1" x14ac:dyDescent="0.2">
      <c r="A30" s="1" t="s">
        <v>45</v>
      </c>
      <c r="B30" s="1">
        <v>5</v>
      </c>
      <c r="C30" s="1" t="s">
        <v>46</v>
      </c>
      <c r="D30" s="1" t="s">
        <v>47</v>
      </c>
      <c r="E30" s="1">
        <v>0</v>
      </c>
      <c r="F30" s="1"/>
      <c r="G30" s="1">
        <v>25.86</v>
      </c>
      <c r="H30" s="1" t="s">
        <v>48</v>
      </c>
    </row>
    <row r="31" spans="1:9" ht="11.25" customHeight="1" x14ac:dyDescent="0.2">
      <c r="A31" s="1" t="s">
        <v>49</v>
      </c>
      <c r="B31" s="1">
        <v>1</v>
      </c>
      <c r="C31" s="1" t="s">
        <v>40</v>
      </c>
      <c r="D31" s="1" t="s">
        <v>47</v>
      </c>
      <c r="E31" s="1">
        <v>0</v>
      </c>
      <c r="F31" s="1"/>
      <c r="G31" s="1">
        <v>0</v>
      </c>
      <c r="H31" s="1" t="s">
        <v>50</v>
      </c>
    </row>
    <row r="32" spans="1:9" ht="11.25" customHeight="1" x14ac:dyDescent="0.2">
      <c r="A32" s="1" t="s">
        <v>51</v>
      </c>
      <c r="B32" s="1">
        <v>0</v>
      </c>
      <c r="C32" s="1" t="s">
        <v>10</v>
      </c>
      <c r="D32" s="1" t="s">
        <v>11</v>
      </c>
      <c r="E32" s="1">
        <v>0</v>
      </c>
      <c r="F32" s="1"/>
      <c r="G32" s="1">
        <v>0</v>
      </c>
      <c r="H32" s="1" t="s">
        <v>25</v>
      </c>
    </row>
    <row r="33" spans="1:9" ht="11.25" customHeight="1" x14ac:dyDescent="0.2">
      <c r="A33" s="1" t="s">
        <v>52</v>
      </c>
      <c r="B33" s="1">
        <v>1</v>
      </c>
      <c r="C33" s="1" t="s">
        <v>10</v>
      </c>
      <c r="D33" s="1" t="s">
        <v>11</v>
      </c>
      <c r="E33" s="1">
        <v>1500</v>
      </c>
      <c r="F33" s="1">
        <v>1.77</v>
      </c>
      <c r="G33" s="22">
        <f>ROUND(E33*F33*B33/1000,2)</f>
        <v>2.66</v>
      </c>
      <c r="H33" s="1" t="s">
        <v>25</v>
      </c>
      <c r="I33" s="2">
        <f t="shared" ref="I33" si="2">ROUND(F33,2)</f>
        <v>1.77</v>
      </c>
    </row>
    <row r="34" spans="1:9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9" ht="11.25" customHeight="1" x14ac:dyDescent="0.2">
      <c r="A35" s="1" t="s">
        <v>54</v>
      </c>
      <c r="B35" s="1">
        <v>366</v>
      </c>
      <c r="C35" s="1" t="s">
        <v>10</v>
      </c>
      <c r="D35" s="1" t="s">
        <v>47</v>
      </c>
      <c r="E35" s="1">
        <v>19</v>
      </c>
      <c r="F35" s="1">
        <v>8.2899999999999991</v>
      </c>
      <c r="G35" s="22">
        <f t="shared" ref="G35:G36" si="3">ROUND(E35*F35*B35/1000,2)</f>
        <v>57.65</v>
      </c>
      <c r="H35" s="1"/>
      <c r="I35" s="2">
        <f t="shared" ref="I35:I36" si="4">ROUND(F35,2)</f>
        <v>8.2899999999999991</v>
      </c>
    </row>
    <row r="36" spans="1:9" ht="11.25" customHeight="1" x14ac:dyDescent="0.2">
      <c r="A36" s="1" t="s">
        <v>55</v>
      </c>
      <c r="B36" s="1">
        <v>24</v>
      </c>
      <c r="C36" s="1" t="s">
        <v>10</v>
      </c>
      <c r="D36" s="1" t="s">
        <v>47</v>
      </c>
      <c r="E36" s="1">
        <v>54</v>
      </c>
      <c r="F36" s="1">
        <v>3.59</v>
      </c>
      <c r="G36" s="22">
        <f t="shared" si="3"/>
        <v>4.6500000000000004</v>
      </c>
      <c r="H36" s="1"/>
      <c r="I36" s="2">
        <f t="shared" si="4"/>
        <v>3.59</v>
      </c>
    </row>
    <row r="37" spans="1:9" s="9" customFormat="1" ht="11.25" customHeight="1" x14ac:dyDescent="0.2">
      <c r="A37" s="19" t="s">
        <v>56</v>
      </c>
      <c r="B37" s="20"/>
      <c r="C37" s="20"/>
      <c r="D37" s="20"/>
      <c r="E37" s="20"/>
      <c r="F37" s="21"/>
      <c r="G37" s="12">
        <f>SUM(G6:G36)</f>
        <v>561.11000000000013</v>
      </c>
      <c r="H37" s="12"/>
    </row>
    <row r="38" spans="1:9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9" ht="11.25" customHeight="1" x14ac:dyDescent="0.2">
      <c r="A39" s="1" t="s">
        <v>58</v>
      </c>
      <c r="B39" s="1">
        <v>366</v>
      </c>
      <c r="C39" s="1" t="s">
        <v>10</v>
      </c>
      <c r="D39" s="1" t="s">
        <v>59</v>
      </c>
      <c r="E39" s="1">
        <v>2.11</v>
      </c>
      <c r="F39" s="1">
        <v>288.01</v>
      </c>
      <c r="G39" s="22">
        <f>ROUND(E39*F39*B39/1000,2)</f>
        <v>222.42</v>
      </c>
      <c r="H39" s="1" t="s">
        <v>12</v>
      </c>
      <c r="I39" s="2">
        <f t="shared" ref="I39" si="5">ROUND(F39,2)</f>
        <v>288.01</v>
      </c>
    </row>
    <row r="40" spans="1:9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9" ht="11.25" customHeight="1" x14ac:dyDescent="0.2">
      <c r="A41" s="1" t="s">
        <v>60</v>
      </c>
      <c r="B41" s="1">
        <v>366</v>
      </c>
      <c r="C41" s="1" t="s">
        <v>10</v>
      </c>
      <c r="D41" s="1" t="s">
        <v>47</v>
      </c>
      <c r="E41" s="1">
        <v>2.11</v>
      </c>
      <c r="F41" s="1">
        <v>239.73</v>
      </c>
      <c r="G41" s="22">
        <f>ROUND(E41*F41*B41/1000,2)</f>
        <v>185.13</v>
      </c>
      <c r="H41" s="1"/>
      <c r="I41" s="2">
        <f t="shared" ref="I41" si="6">ROUND(F41,2)</f>
        <v>239.73</v>
      </c>
    </row>
    <row r="42" spans="1:9" s="9" customFormat="1" ht="11.25" customHeight="1" x14ac:dyDescent="0.2">
      <c r="A42" s="19" t="s">
        <v>61</v>
      </c>
      <c r="B42" s="20"/>
      <c r="C42" s="20"/>
      <c r="D42" s="20"/>
      <c r="E42" s="20"/>
      <c r="F42" s="21"/>
      <c r="G42" s="15">
        <f>SUM(G39:G41)</f>
        <v>407.54999999999995</v>
      </c>
      <c r="H42" s="12"/>
    </row>
    <row r="43" spans="1:9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9" ht="11.25" customHeight="1" x14ac:dyDescent="0.2">
      <c r="A44" s="1" t="s">
        <v>63</v>
      </c>
      <c r="B44" s="1">
        <v>366</v>
      </c>
      <c r="C44" s="1" t="s">
        <v>10</v>
      </c>
      <c r="D44" s="1" t="s">
        <v>59</v>
      </c>
      <c r="E44" s="1">
        <v>0.66</v>
      </c>
      <c r="F44" s="1">
        <v>537.61</v>
      </c>
      <c r="G44" s="22">
        <f>ROUND(E44*F44*B44/1000,2)</f>
        <v>129.87</v>
      </c>
      <c r="H44" s="1"/>
    </row>
    <row r="45" spans="1:9" s="9" customFormat="1" ht="11.25" customHeight="1" x14ac:dyDescent="0.2">
      <c r="A45" s="19" t="s">
        <v>64</v>
      </c>
      <c r="B45" s="20"/>
      <c r="C45" s="20"/>
      <c r="D45" s="20"/>
      <c r="E45" s="20"/>
      <c r="F45" s="21"/>
      <c r="G45" s="15">
        <f>SUM(G44)</f>
        <v>129.87</v>
      </c>
      <c r="H45" s="12"/>
    </row>
    <row r="46" spans="1:9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9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9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1" t="s">
        <v>68</v>
      </c>
      <c r="B49" s="1">
        <v>1</v>
      </c>
      <c r="C49" s="1" t="s">
        <v>69</v>
      </c>
      <c r="D49" s="1" t="s">
        <v>70</v>
      </c>
      <c r="E49" s="1">
        <v>0</v>
      </c>
      <c r="F49" s="1">
        <v>0</v>
      </c>
      <c r="G49" s="1">
        <v>0</v>
      </c>
      <c r="H49" s="1" t="s">
        <v>71</v>
      </c>
    </row>
    <row r="50" spans="1:8" ht="11.25" customHeight="1" x14ac:dyDescent="0.2">
      <c r="A50" s="1" t="s">
        <v>72</v>
      </c>
      <c r="B50" s="1">
        <v>1</v>
      </c>
      <c r="C50" s="1" t="s">
        <v>69</v>
      </c>
      <c r="D50" s="1" t="s">
        <v>70</v>
      </c>
      <c r="E50" s="1">
        <v>0</v>
      </c>
      <c r="F50" s="1">
        <v>0</v>
      </c>
      <c r="G50" s="1">
        <v>0</v>
      </c>
      <c r="H50" s="1" t="s">
        <v>71</v>
      </c>
    </row>
    <row r="51" spans="1:8" ht="11.25" customHeight="1" x14ac:dyDescent="0.2">
      <c r="A51" s="1" t="s">
        <v>73</v>
      </c>
      <c r="B51" s="1">
        <v>1</v>
      </c>
      <c r="C51" s="1" t="s">
        <v>69</v>
      </c>
      <c r="D51" s="1" t="s">
        <v>70</v>
      </c>
      <c r="E51" s="1">
        <v>0</v>
      </c>
      <c r="F51" s="1">
        <v>0</v>
      </c>
      <c r="G51" s="1">
        <v>0</v>
      </c>
      <c r="H51" s="1" t="s">
        <v>71</v>
      </c>
    </row>
    <row r="52" spans="1:8" ht="11.25" customHeight="1" x14ac:dyDescent="0.2">
      <c r="A52" s="1" t="s">
        <v>74</v>
      </c>
      <c r="B52" s="1">
        <v>1</v>
      </c>
      <c r="C52" s="1" t="s">
        <v>69</v>
      </c>
      <c r="D52" s="1" t="s">
        <v>70</v>
      </c>
      <c r="E52" s="1">
        <v>0</v>
      </c>
      <c r="F52" s="1">
        <v>0</v>
      </c>
      <c r="G52" s="1">
        <v>0</v>
      </c>
      <c r="H52" s="1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1" t="s">
        <v>76</v>
      </c>
      <c r="B54" s="1">
        <v>1</v>
      </c>
      <c r="C54" s="1" t="s">
        <v>69</v>
      </c>
      <c r="D54" s="1" t="s">
        <v>41</v>
      </c>
      <c r="E54" s="1">
        <v>0</v>
      </c>
      <c r="F54" s="1">
        <v>0</v>
      </c>
      <c r="G54" s="1">
        <v>73.39</v>
      </c>
      <c r="H54" s="1" t="s">
        <v>71</v>
      </c>
    </row>
    <row r="55" spans="1:8" ht="11.25" customHeight="1" x14ac:dyDescent="0.2">
      <c r="A55" s="1" t="s">
        <v>77</v>
      </c>
      <c r="B55" s="1">
        <v>1</v>
      </c>
      <c r="C55" s="1" t="s">
        <v>69</v>
      </c>
      <c r="D55" s="1" t="s">
        <v>70</v>
      </c>
      <c r="E55" s="1">
        <v>0</v>
      </c>
      <c r="F55" s="1">
        <v>0</v>
      </c>
      <c r="G55" s="1">
        <v>0</v>
      </c>
      <c r="H55" s="1" t="s">
        <v>71</v>
      </c>
    </row>
    <row r="56" spans="1:8" ht="11.25" customHeight="1" x14ac:dyDescent="0.2">
      <c r="A56" s="1" t="s">
        <v>78</v>
      </c>
      <c r="B56" s="1">
        <v>1</v>
      </c>
      <c r="C56" s="1" t="s">
        <v>69</v>
      </c>
      <c r="D56" s="1" t="s">
        <v>47</v>
      </c>
      <c r="E56" s="1">
        <v>0</v>
      </c>
      <c r="F56" s="1">
        <v>0</v>
      </c>
      <c r="G56" s="1">
        <v>0</v>
      </c>
      <c r="H56" s="1" t="s">
        <v>71</v>
      </c>
    </row>
    <row r="57" spans="1:8" ht="11.25" customHeight="1" x14ac:dyDescent="0.2">
      <c r="A57" s="1" t="s">
        <v>79</v>
      </c>
      <c r="B57" s="1">
        <v>0</v>
      </c>
      <c r="C57" s="1" t="s">
        <v>80</v>
      </c>
      <c r="D57" s="1" t="s">
        <v>19</v>
      </c>
      <c r="E57" s="1">
        <v>0</v>
      </c>
      <c r="F57" s="1">
        <v>0</v>
      </c>
      <c r="G57" s="1">
        <v>0</v>
      </c>
      <c r="H57" s="1" t="s">
        <v>80</v>
      </c>
    </row>
    <row r="58" spans="1:8" ht="11.25" customHeight="1" x14ac:dyDescent="0.2">
      <c r="A58" s="1" t="s">
        <v>81</v>
      </c>
      <c r="B58" s="1">
        <v>1</v>
      </c>
      <c r="C58" s="1" t="s">
        <v>69</v>
      </c>
      <c r="D58" s="1" t="s">
        <v>47</v>
      </c>
      <c r="E58" s="1">
        <v>0</v>
      </c>
      <c r="F58" s="1">
        <v>0</v>
      </c>
      <c r="G58" s="1">
        <v>0</v>
      </c>
      <c r="H58" s="1" t="s">
        <v>71</v>
      </c>
    </row>
    <row r="59" spans="1:8" ht="11.25" customHeight="1" x14ac:dyDescent="0.2">
      <c r="A59" s="1" t="s">
        <v>82</v>
      </c>
      <c r="B59" s="1">
        <v>1</v>
      </c>
      <c r="C59" s="1" t="s">
        <v>69</v>
      </c>
      <c r="D59" s="1" t="s">
        <v>41</v>
      </c>
      <c r="E59" s="1">
        <v>0</v>
      </c>
      <c r="F59" s="1">
        <v>0</v>
      </c>
      <c r="G59" s="1">
        <v>0</v>
      </c>
      <c r="H59" s="1" t="s">
        <v>71</v>
      </c>
    </row>
    <row r="60" spans="1:8" ht="11.25" customHeight="1" x14ac:dyDescent="0.2">
      <c r="A60" s="1" t="s">
        <v>83</v>
      </c>
      <c r="B60" s="1">
        <v>1</v>
      </c>
      <c r="C60" s="1" t="s">
        <v>69</v>
      </c>
      <c r="D60" s="1" t="s">
        <v>19</v>
      </c>
      <c r="E60" s="1">
        <v>0</v>
      </c>
      <c r="F60" s="1">
        <v>0</v>
      </c>
      <c r="G60" s="1">
        <v>0</v>
      </c>
      <c r="H60" s="1" t="s">
        <v>71</v>
      </c>
    </row>
    <row r="61" spans="1:8" ht="11.25" customHeight="1" x14ac:dyDescent="0.2">
      <c r="A61" s="1" t="s">
        <v>84</v>
      </c>
      <c r="B61" s="1">
        <v>1</v>
      </c>
      <c r="C61" s="1" t="s">
        <v>69</v>
      </c>
      <c r="D61" s="1" t="s">
        <v>47</v>
      </c>
      <c r="E61" s="1">
        <v>0</v>
      </c>
      <c r="F61" s="1">
        <v>0</v>
      </c>
      <c r="G61" s="1">
        <v>0</v>
      </c>
      <c r="H61" s="1" t="s">
        <v>71</v>
      </c>
    </row>
    <row r="62" spans="1:8" ht="11.25" customHeight="1" x14ac:dyDescent="0.2">
      <c r="A62" s="1" t="s">
        <v>85</v>
      </c>
      <c r="B62" s="1">
        <v>1</v>
      </c>
      <c r="C62" s="1" t="s">
        <v>80</v>
      </c>
      <c r="D62" s="1" t="s">
        <v>19</v>
      </c>
      <c r="E62" s="1">
        <v>2</v>
      </c>
      <c r="F62" s="1">
        <v>0</v>
      </c>
      <c r="G62" s="1">
        <v>6.11</v>
      </c>
      <c r="H62" s="1" t="s">
        <v>80</v>
      </c>
    </row>
    <row r="63" spans="1:8" ht="11.25" customHeight="1" x14ac:dyDescent="0.2">
      <c r="A63" s="1" t="s">
        <v>86</v>
      </c>
      <c r="B63" s="1">
        <v>1</v>
      </c>
      <c r="C63" s="1" t="s">
        <v>69</v>
      </c>
      <c r="D63" s="1" t="s">
        <v>47</v>
      </c>
      <c r="E63" s="1">
        <v>0</v>
      </c>
      <c r="F63" s="1">
        <v>0</v>
      </c>
      <c r="G63" s="1">
        <v>0</v>
      </c>
      <c r="H63" s="1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1" t="s">
        <v>88</v>
      </c>
      <c r="B65" s="1">
        <v>1</v>
      </c>
      <c r="C65" s="1" t="s">
        <v>69</v>
      </c>
      <c r="D65" s="1" t="s">
        <v>47</v>
      </c>
      <c r="E65" s="1">
        <v>0</v>
      </c>
      <c r="F65" s="1">
        <v>0</v>
      </c>
      <c r="G65" s="1">
        <v>0</v>
      </c>
      <c r="H65" s="1" t="s">
        <v>71</v>
      </c>
    </row>
    <row r="66" spans="1:8" ht="11.25" customHeight="1" x14ac:dyDescent="0.2">
      <c r="A66" s="1" t="s">
        <v>89</v>
      </c>
      <c r="B66" s="1">
        <v>1</v>
      </c>
      <c r="C66" s="1" t="s">
        <v>69</v>
      </c>
      <c r="D66" s="1" t="s">
        <v>70</v>
      </c>
      <c r="E66" s="1">
        <v>0</v>
      </c>
      <c r="F66" s="1">
        <v>0</v>
      </c>
      <c r="G66" s="1">
        <v>12.83</v>
      </c>
      <c r="H66" s="1" t="s">
        <v>71</v>
      </c>
    </row>
    <row r="67" spans="1:8" ht="11.25" customHeight="1" x14ac:dyDescent="0.2">
      <c r="A67" s="1" t="s">
        <v>90</v>
      </c>
      <c r="B67" s="1">
        <v>1</v>
      </c>
      <c r="C67" s="1" t="s">
        <v>69</v>
      </c>
      <c r="D67" s="1" t="s">
        <v>70</v>
      </c>
      <c r="E67" s="1">
        <v>0</v>
      </c>
      <c r="F67" s="1">
        <v>0</v>
      </c>
      <c r="G67" s="1">
        <v>11.61</v>
      </c>
      <c r="H67" s="1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1" t="s">
        <v>92</v>
      </c>
      <c r="B69" s="1">
        <v>2</v>
      </c>
      <c r="C69" s="1" t="s">
        <v>69</v>
      </c>
      <c r="D69" s="1" t="s">
        <v>70</v>
      </c>
      <c r="E69" s="1">
        <v>0</v>
      </c>
      <c r="F69" s="1">
        <v>0</v>
      </c>
      <c r="G69" s="1">
        <v>0</v>
      </c>
      <c r="H69" s="1" t="s">
        <v>93</v>
      </c>
    </row>
    <row r="70" spans="1:8" ht="11.25" customHeight="1" x14ac:dyDescent="0.2">
      <c r="A70" s="1" t="s">
        <v>94</v>
      </c>
      <c r="B70" s="1">
        <v>2</v>
      </c>
      <c r="C70" s="1" t="s">
        <v>69</v>
      </c>
      <c r="D70" s="1" t="s">
        <v>47</v>
      </c>
      <c r="E70" s="1">
        <v>0</v>
      </c>
      <c r="F70" s="1">
        <v>0</v>
      </c>
      <c r="G70" s="1">
        <v>0</v>
      </c>
      <c r="H70" s="1" t="s">
        <v>93</v>
      </c>
    </row>
    <row r="71" spans="1:8" ht="11.25" customHeight="1" x14ac:dyDescent="0.2">
      <c r="A71" s="1" t="s">
        <v>95</v>
      </c>
      <c r="B71" s="1">
        <v>1</v>
      </c>
      <c r="C71" s="1" t="s">
        <v>69</v>
      </c>
      <c r="D71" s="1" t="s">
        <v>41</v>
      </c>
      <c r="E71" s="1">
        <v>0</v>
      </c>
      <c r="F71" s="1">
        <v>0</v>
      </c>
      <c r="G71" s="1">
        <v>0</v>
      </c>
      <c r="H71" s="1" t="s">
        <v>71</v>
      </c>
    </row>
    <row r="72" spans="1:8" ht="11.25" customHeight="1" x14ac:dyDescent="0.2">
      <c r="A72" s="1" t="s">
        <v>96</v>
      </c>
      <c r="B72" s="1">
        <v>1</v>
      </c>
      <c r="C72" s="1" t="s">
        <v>80</v>
      </c>
      <c r="D72" s="1" t="s">
        <v>19</v>
      </c>
      <c r="E72" s="1">
        <v>0</v>
      </c>
      <c r="F72" s="1">
        <v>0</v>
      </c>
      <c r="G72" s="1">
        <v>0</v>
      </c>
      <c r="H72" s="1" t="s">
        <v>80</v>
      </c>
    </row>
    <row r="73" spans="1:8" ht="11.25" customHeight="1" x14ac:dyDescent="0.2">
      <c r="A73" s="1" t="s">
        <v>97</v>
      </c>
      <c r="B73" s="1">
        <v>0</v>
      </c>
      <c r="C73" s="1" t="s">
        <v>80</v>
      </c>
      <c r="D73" s="1" t="s">
        <v>19</v>
      </c>
      <c r="E73" s="1">
        <v>0</v>
      </c>
      <c r="F73" s="1">
        <v>0</v>
      </c>
      <c r="G73" s="1">
        <v>0</v>
      </c>
      <c r="H73" s="1" t="s">
        <v>80</v>
      </c>
    </row>
    <row r="74" spans="1:8" ht="11.25" customHeight="1" x14ac:dyDescent="0.2">
      <c r="A74" s="1" t="s">
        <v>98</v>
      </c>
      <c r="B74" s="1">
        <v>1</v>
      </c>
      <c r="C74" s="1" t="s">
        <v>69</v>
      </c>
      <c r="D74" s="1" t="s">
        <v>19</v>
      </c>
      <c r="E74" s="1">
        <v>180</v>
      </c>
      <c r="F74" s="1">
        <v>0</v>
      </c>
      <c r="G74" s="1">
        <v>6.11</v>
      </c>
      <c r="H74" s="1" t="s">
        <v>71</v>
      </c>
    </row>
    <row r="75" spans="1:8" ht="11.25" customHeight="1" x14ac:dyDescent="0.2">
      <c r="A75" s="1" t="s">
        <v>99</v>
      </c>
      <c r="B75" s="1">
        <v>1</v>
      </c>
      <c r="C75" s="1" t="s">
        <v>69</v>
      </c>
      <c r="D75" s="1" t="s">
        <v>70</v>
      </c>
      <c r="E75" s="1">
        <v>0</v>
      </c>
      <c r="F75" s="1">
        <v>0</v>
      </c>
      <c r="G75" s="1">
        <v>24.44</v>
      </c>
      <c r="H75" s="1" t="s">
        <v>71</v>
      </c>
    </row>
    <row r="76" spans="1:8" ht="11.25" customHeight="1" x14ac:dyDescent="0.2">
      <c r="A76" s="1" t="s">
        <v>100</v>
      </c>
      <c r="B76" s="1">
        <v>1</v>
      </c>
      <c r="C76" s="1" t="s">
        <v>80</v>
      </c>
      <c r="D76" s="1" t="s">
        <v>70</v>
      </c>
      <c r="E76" s="1">
        <v>0</v>
      </c>
      <c r="F76" s="1">
        <v>0</v>
      </c>
      <c r="G76" s="1">
        <v>0</v>
      </c>
      <c r="H76" s="1" t="s">
        <v>80</v>
      </c>
    </row>
    <row r="77" spans="1:8" ht="11.25" customHeight="1" x14ac:dyDescent="0.2">
      <c r="A77" s="1" t="s">
        <v>101</v>
      </c>
      <c r="B77" s="1">
        <v>1</v>
      </c>
      <c r="C77" s="1" t="s">
        <v>69</v>
      </c>
      <c r="D77" s="1" t="s">
        <v>70</v>
      </c>
      <c r="E77" s="1">
        <v>0</v>
      </c>
      <c r="F77" s="1">
        <v>0</v>
      </c>
      <c r="G77" s="1">
        <v>61.11</v>
      </c>
      <c r="H77" s="1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1" t="s">
        <v>103</v>
      </c>
      <c r="B79" s="1">
        <v>1</v>
      </c>
      <c r="C79" s="1" t="s">
        <v>80</v>
      </c>
      <c r="D79" s="1" t="s">
        <v>19</v>
      </c>
      <c r="E79" s="1">
        <v>12</v>
      </c>
      <c r="F79" s="1">
        <v>0</v>
      </c>
      <c r="G79" s="1">
        <v>5.87</v>
      </c>
      <c r="H79" s="1" t="s">
        <v>80</v>
      </c>
    </row>
    <row r="80" spans="1:8" ht="11.25" customHeight="1" x14ac:dyDescent="0.2">
      <c r="A80" s="1" t="s">
        <v>104</v>
      </c>
      <c r="B80" s="1">
        <v>1</v>
      </c>
      <c r="C80" s="1" t="s">
        <v>80</v>
      </c>
      <c r="D80" s="1" t="s">
        <v>19</v>
      </c>
      <c r="E80" s="1">
        <v>0</v>
      </c>
      <c r="F80" s="1">
        <v>0</v>
      </c>
      <c r="G80" s="1">
        <v>0</v>
      </c>
      <c r="H80" s="1" t="s">
        <v>80</v>
      </c>
    </row>
    <row r="81" spans="1:8" ht="11.25" customHeight="1" x14ac:dyDescent="0.2">
      <c r="A81" s="1" t="s">
        <v>105</v>
      </c>
      <c r="B81" s="1">
        <v>1</v>
      </c>
      <c r="C81" s="1" t="s">
        <v>80</v>
      </c>
      <c r="D81" s="1" t="s">
        <v>19</v>
      </c>
      <c r="E81" s="1">
        <v>24</v>
      </c>
      <c r="F81" s="1">
        <v>0</v>
      </c>
      <c r="G81" s="1">
        <v>6.36</v>
      </c>
      <c r="H81" s="1" t="s">
        <v>80</v>
      </c>
    </row>
    <row r="82" spans="1:8" ht="11.25" customHeight="1" x14ac:dyDescent="0.2">
      <c r="A82" s="1" t="s">
        <v>106</v>
      </c>
      <c r="B82" s="1">
        <v>1</v>
      </c>
      <c r="C82" s="1" t="s">
        <v>80</v>
      </c>
      <c r="D82" s="1" t="s">
        <v>19</v>
      </c>
      <c r="E82" s="1">
        <v>24</v>
      </c>
      <c r="F82" s="1">
        <v>0</v>
      </c>
      <c r="G82" s="1">
        <v>0</v>
      </c>
      <c r="H82" s="1" t="s">
        <v>80</v>
      </c>
    </row>
    <row r="83" spans="1:8" ht="11.25" customHeight="1" x14ac:dyDescent="0.2">
      <c r="A83" s="1" t="s">
        <v>107</v>
      </c>
      <c r="B83" s="1">
        <v>1</v>
      </c>
      <c r="C83" s="1" t="s">
        <v>80</v>
      </c>
      <c r="D83" s="1" t="s">
        <v>19</v>
      </c>
      <c r="E83" s="1">
        <v>12</v>
      </c>
      <c r="F83" s="1">
        <v>0</v>
      </c>
      <c r="G83" s="1">
        <v>0</v>
      </c>
      <c r="H83" s="1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1" t="s">
        <v>109</v>
      </c>
      <c r="B85" s="1">
        <v>1</v>
      </c>
      <c r="C85" s="1" t="s">
        <v>69</v>
      </c>
      <c r="D85" s="1" t="s">
        <v>70</v>
      </c>
      <c r="E85" s="1">
        <v>0</v>
      </c>
      <c r="F85" s="1">
        <v>0</v>
      </c>
      <c r="G85" s="1">
        <v>24.44</v>
      </c>
      <c r="H85" s="1" t="s">
        <v>71</v>
      </c>
    </row>
    <row r="86" spans="1:8" ht="11.25" customHeight="1" x14ac:dyDescent="0.2">
      <c r="A86" s="1" t="s">
        <v>110</v>
      </c>
      <c r="B86" s="1">
        <v>1</v>
      </c>
      <c r="C86" s="1" t="s">
        <v>69</v>
      </c>
      <c r="D86" s="1" t="s">
        <v>70</v>
      </c>
      <c r="E86" s="1">
        <v>0</v>
      </c>
      <c r="F86" s="1">
        <v>0</v>
      </c>
      <c r="G86" s="1">
        <v>0</v>
      </c>
      <c r="H86" s="1" t="s">
        <v>71</v>
      </c>
    </row>
    <row r="87" spans="1:8" ht="11.25" customHeight="1" x14ac:dyDescent="0.2">
      <c r="A87" s="1" t="s">
        <v>111</v>
      </c>
      <c r="B87" s="1">
        <v>1</v>
      </c>
      <c r="C87" s="1" t="s">
        <v>69</v>
      </c>
      <c r="D87" s="1" t="s">
        <v>70</v>
      </c>
      <c r="E87" s="1">
        <v>0</v>
      </c>
      <c r="F87" s="1">
        <v>0</v>
      </c>
      <c r="G87" s="1">
        <v>0</v>
      </c>
      <c r="H87" s="1" t="s">
        <v>71</v>
      </c>
    </row>
    <row r="88" spans="1:8" ht="11.25" customHeight="1" x14ac:dyDescent="0.2">
      <c r="A88" s="1" t="s">
        <v>112</v>
      </c>
      <c r="B88" s="1">
        <v>1</v>
      </c>
      <c r="C88" s="1" t="s">
        <v>69</v>
      </c>
      <c r="D88" s="1" t="s">
        <v>19</v>
      </c>
      <c r="E88" s="1">
        <v>0</v>
      </c>
      <c r="F88" s="1">
        <v>0</v>
      </c>
      <c r="G88" s="1">
        <v>0</v>
      </c>
      <c r="H88" s="1" t="s">
        <v>71</v>
      </c>
    </row>
    <row r="89" spans="1:8" ht="11.25" customHeight="1" x14ac:dyDescent="0.2">
      <c r="A89" s="1" t="s">
        <v>113</v>
      </c>
      <c r="B89" s="1">
        <v>1</v>
      </c>
      <c r="C89" s="1" t="s">
        <v>69</v>
      </c>
      <c r="D89" s="1" t="s">
        <v>70</v>
      </c>
      <c r="E89" s="1">
        <v>0</v>
      </c>
      <c r="F89" s="1">
        <v>0</v>
      </c>
      <c r="G89" s="1">
        <v>0</v>
      </c>
      <c r="H89" s="1" t="s">
        <v>71</v>
      </c>
    </row>
    <row r="90" spans="1:8" ht="11.25" customHeight="1" x14ac:dyDescent="0.2">
      <c r="A90" s="1" t="s">
        <v>114</v>
      </c>
      <c r="B90" s="1">
        <v>1</v>
      </c>
      <c r="C90" s="1" t="s">
        <v>69</v>
      </c>
      <c r="D90" s="1" t="s">
        <v>70</v>
      </c>
      <c r="E90" s="1">
        <v>0</v>
      </c>
      <c r="F90" s="1">
        <v>0</v>
      </c>
      <c r="G90" s="1">
        <v>0</v>
      </c>
      <c r="H90" s="1" t="s">
        <v>71</v>
      </c>
    </row>
    <row r="91" spans="1:8" ht="11.25" customHeight="1" x14ac:dyDescent="0.2">
      <c r="A91" s="1" t="s">
        <v>115</v>
      </c>
      <c r="B91" s="1">
        <v>1</v>
      </c>
      <c r="C91" s="1" t="s">
        <v>69</v>
      </c>
      <c r="D91" s="1" t="s">
        <v>70</v>
      </c>
      <c r="E91" s="1">
        <v>0</v>
      </c>
      <c r="F91" s="1">
        <v>0</v>
      </c>
      <c r="G91" s="1">
        <v>61.11</v>
      </c>
      <c r="H91" s="1" t="s">
        <v>71</v>
      </c>
    </row>
    <row r="92" spans="1:8" ht="11.25" customHeight="1" x14ac:dyDescent="0.2">
      <c r="A92" s="1" t="s">
        <v>116</v>
      </c>
      <c r="B92" s="1">
        <v>1</v>
      </c>
      <c r="C92" s="1" t="s">
        <v>69</v>
      </c>
      <c r="D92" s="1" t="s">
        <v>70</v>
      </c>
      <c r="E92" s="1">
        <v>0</v>
      </c>
      <c r="F92" s="1">
        <v>0</v>
      </c>
      <c r="G92" s="1">
        <v>0</v>
      </c>
      <c r="H92" s="1" t="s">
        <v>71</v>
      </c>
    </row>
    <row r="93" spans="1:8" ht="11.25" customHeight="1" x14ac:dyDescent="0.2">
      <c r="A93" s="1" t="s">
        <v>117</v>
      </c>
      <c r="B93" s="1">
        <v>1</v>
      </c>
      <c r="C93" s="1" t="s">
        <v>69</v>
      </c>
      <c r="D93" s="1" t="s">
        <v>70</v>
      </c>
      <c r="E93" s="1">
        <v>0</v>
      </c>
      <c r="F93" s="1">
        <v>0</v>
      </c>
      <c r="G93" s="1">
        <v>35.44</v>
      </c>
      <c r="H93" s="1" t="s">
        <v>71</v>
      </c>
    </row>
    <row r="94" spans="1:8" ht="11.25" customHeight="1" x14ac:dyDescent="0.2">
      <c r="A94" s="1" t="s">
        <v>118</v>
      </c>
      <c r="B94" s="1">
        <v>1</v>
      </c>
      <c r="C94" s="1" t="s">
        <v>69</v>
      </c>
      <c r="D94" s="1" t="s">
        <v>70</v>
      </c>
      <c r="E94" s="1">
        <v>0</v>
      </c>
      <c r="F94" s="1">
        <v>0</v>
      </c>
      <c r="G94" s="1">
        <v>0</v>
      </c>
      <c r="H94" s="1" t="s">
        <v>71</v>
      </c>
    </row>
    <row r="95" spans="1:8" ht="11.25" customHeight="1" x14ac:dyDescent="0.2">
      <c r="A95" s="1" t="s">
        <v>119</v>
      </c>
      <c r="B95" s="1">
        <v>1</v>
      </c>
      <c r="C95" s="1" t="s">
        <v>69</v>
      </c>
      <c r="D95" s="1" t="s">
        <v>70</v>
      </c>
      <c r="E95" s="1">
        <v>0</v>
      </c>
      <c r="F95" s="1">
        <v>0</v>
      </c>
      <c r="G95" s="1">
        <v>0</v>
      </c>
      <c r="H95" s="1" t="s">
        <v>71</v>
      </c>
    </row>
    <row r="96" spans="1:8" ht="11.25" customHeight="1" x14ac:dyDescent="0.2">
      <c r="A96" s="1" t="s">
        <v>120</v>
      </c>
      <c r="B96" s="1">
        <v>1</v>
      </c>
      <c r="C96" s="1" t="s">
        <v>69</v>
      </c>
      <c r="D96" s="1" t="s">
        <v>70</v>
      </c>
      <c r="E96" s="1">
        <v>0</v>
      </c>
      <c r="F96" s="1">
        <v>0</v>
      </c>
      <c r="G96" s="1">
        <v>37.89</v>
      </c>
      <c r="H96" s="1" t="s">
        <v>71</v>
      </c>
    </row>
    <row r="97" spans="1:8" ht="11.25" customHeight="1" x14ac:dyDescent="0.2">
      <c r="A97" s="1" t="s">
        <v>121</v>
      </c>
      <c r="B97" s="1">
        <v>1</v>
      </c>
      <c r="C97" s="1" t="s">
        <v>69</v>
      </c>
      <c r="D97" s="1" t="s">
        <v>70</v>
      </c>
      <c r="E97" s="1">
        <v>0</v>
      </c>
      <c r="F97" s="1">
        <v>0</v>
      </c>
      <c r="G97" s="1">
        <v>0</v>
      </c>
      <c r="H97" s="1" t="s">
        <v>71</v>
      </c>
    </row>
    <row r="98" spans="1:8" ht="11.25" customHeight="1" x14ac:dyDescent="0.2">
      <c r="A98" s="1" t="s">
        <v>122</v>
      </c>
      <c r="B98" s="1">
        <v>1</v>
      </c>
      <c r="C98" s="1" t="s">
        <v>69</v>
      </c>
      <c r="D98" s="1" t="s">
        <v>70</v>
      </c>
      <c r="E98" s="1">
        <v>0</v>
      </c>
      <c r="F98" s="1">
        <v>0</v>
      </c>
      <c r="G98" s="1">
        <v>0</v>
      </c>
      <c r="H98" s="1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1" t="s">
        <v>124</v>
      </c>
      <c r="B100" s="1">
        <v>1</v>
      </c>
      <c r="C100" s="1" t="s">
        <v>125</v>
      </c>
      <c r="D100" s="1" t="s">
        <v>47</v>
      </c>
      <c r="E100" s="1">
        <v>25860</v>
      </c>
      <c r="F100" s="1">
        <v>0</v>
      </c>
      <c r="G100" s="1">
        <v>6.48</v>
      </c>
      <c r="H100" s="1" t="s">
        <v>125</v>
      </c>
    </row>
    <row r="101" spans="1:8" ht="11.25" customHeight="1" x14ac:dyDescent="0.2">
      <c r="A101" s="1" t="s">
        <v>126</v>
      </c>
      <c r="B101" s="1">
        <v>1</v>
      </c>
      <c r="C101" s="1" t="s">
        <v>125</v>
      </c>
      <c r="D101" s="1" t="s">
        <v>41</v>
      </c>
      <c r="E101" s="1">
        <v>0</v>
      </c>
      <c r="F101" s="1">
        <v>0</v>
      </c>
      <c r="G101" s="1">
        <v>5.74</v>
      </c>
      <c r="H101" s="1" t="s">
        <v>125</v>
      </c>
    </row>
    <row r="102" spans="1:8" ht="11.25" customHeight="1" x14ac:dyDescent="0.2">
      <c r="A102" s="1" t="s">
        <v>127</v>
      </c>
      <c r="B102" s="1">
        <v>1</v>
      </c>
      <c r="C102" s="1" t="s">
        <v>125</v>
      </c>
      <c r="D102" s="1" t="s">
        <v>41</v>
      </c>
      <c r="E102" s="1">
        <v>0</v>
      </c>
      <c r="F102" s="1">
        <v>0</v>
      </c>
      <c r="G102" s="1">
        <v>12.22</v>
      </c>
      <c r="H102" s="1" t="s">
        <v>125</v>
      </c>
    </row>
    <row r="103" spans="1:8" ht="11.25" customHeight="1" x14ac:dyDescent="0.2">
      <c r="A103" s="1" t="s">
        <v>128</v>
      </c>
      <c r="B103" s="1">
        <v>1</v>
      </c>
      <c r="C103" s="1" t="s">
        <v>80</v>
      </c>
      <c r="D103" s="1" t="s">
        <v>19</v>
      </c>
      <c r="E103" s="1">
        <v>0</v>
      </c>
      <c r="F103" s="1">
        <v>0</v>
      </c>
      <c r="G103" s="1">
        <v>0</v>
      </c>
      <c r="H103" s="1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1" t="s">
        <v>129</v>
      </c>
      <c r="B105" s="1">
        <v>0</v>
      </c>
      <c r="C105" s="1" t="s">
        <v>130</v>
      </c>
      <c r="D105" s="1" t="s">
        <v>47</v>
      </c>
      <c r="E105" s="1">
        <v>0</v>
      </c>
      <c r="F105" s="1">
        <v>0</v>
      </c>
      <c r="G105" s="1">
        <v>0</v>
      </c>
      <c r="H105" s="1"/>
    </row>
    <row r="106" spans="1:8" ht="11.25" customHeight="1" x14ac:dyDescent="0.2">
      <c r="A106" s="1" t="s">
        <v>131</v>
      </c>
      <c r="B106" s="1">
        <v>0</v>
      </c>
      <c r="C106" s="1" t="s">
        <v>130</v>
      </c>
      <c r="D106" s="1" t="s">
        <v>47</v>
      </c>
      <c r="E106" s="1">
        <v>0</v>
      </c>
      <c r="F106" s="1">
        <v>0</v>
      </c>
      <c r="G106" s="1">
        <v>0</v>
      </c>
      <c r="H106" s="1"/>
    </row>
    <row r="107" spans="1:8" ht="11.25" customHeight="1" x14ac:dyDescent="0.2">
      <c r="A107" s="1" t="s">
        <v>132</v>
      </c>
      <c r="B107" s="1">
        <v>1</v>
      </c>
      <c r="C107" s="1" t="s">
        <v>133</v>
      </c>
      <c r="D107" s="1" t="s">
        <v>47</v>
      </c>
      <c r="E107" s="1">
        <v>0</v>
      </c>
      <c r="F107" s="1">
        <v>0</v>
      </c>
      <c r="G107" s="1">
        <v>122.22</v>
      </c>
      <c r="H107" s="1"/>
    </row>
    <row r="108" spans="1:8" ht="11.25" customHeight="1" x14ac:dyDescent="0.2">
      <c r="A108" s="1" t="s">
        <v>134</v>
      </c>
      <c r="B108" s="1">
        <v>1</v>
      </c>
      <c r="C108" s="1" t="s">
        <v>133</v>
      </c>
      <c r="D108" s="1" t="s">
        <v>47</v>
      </c>
      <c r="E108" s="1">
        <v>0</v>
      </c>
      <c r="F108" s="1">
        <v>0</v>
      </c>
      <c r="G108" s="1">
        <v>61.11</v>
      </c>
      <c r="H108" s="1"/>
    </row>
    <row r="109" spans="1:8" s="9" customFormat="1" ht="11.25" customHeight="1" x14ac:dyDescent="0.2">
      <c r="A109" s="19" t="s">
        <v>135</v>
      </c>
      <c r="B109" s="20"/>
      <c r="C109" s="20"/>
      <c r="D109" s="20"/>
      <c r="E109" s="20"/>
      <c r="F109" s="21"/>
      <c r="G109" s="12">
        <f>SUM(G49:G108)</f>
        <v>574.48000000000013</v>
      </c>
      <c r="H109" s="12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1" t="s">
        <v>137</v>
      </c>
      <c r="B112" s="1">
        <v>1</v>
      </c>
      <c r="C112" s="1" t="s">
        <v>80</v>
      </c>
      <c r="D112" s="1" t="s">
        <v>41</v>
      </c>
      <c r="E112" s="1">
        <v>0</v>
      </c>
      <c r="F112" s="1">
        <v>0</v>
      </c>
      <c r="G112" s="1">
        <v>0</v>
      </c>
      <c r="H112" s="1" t="s">
        <v>80</v>
      </c>
    </row>
    <row r="113" spans="1:8" ht="11.25" customHeight="1" x14ac:dyDescent="0.2">
      <c r="A113" s="1" t="s">
        <v>138</v>
      </c>
      <c r="B113" s="1">
        <v>1</v>
      </c>
      <c r="C113" s="1" t="s">
        <v>80</v>
      </c>
      <c r="D113" s="1" t="s">
        <v>19</v>
      </c>
      <c r="E113" s="1">
        <v>0</v>
      </c>
      <c r="F113" s="1">
        <v>0</v>
      </c>
      <c r="G113" s="1">
        <v>0</v>
      </c>
      <c r="H113" s="1" t="s">
        <v>80</v>
      </c>
    </row>
    <row r="114" spans="1:8" ht="11.25" customHeight="1" x14ac:dyDescent="0.2">
      <c r="A114" s="1" t="s">
        <v>139</v>
      </c>
      <c r="B114" s="1">
        <v>1</v>
      </c>
      <c r="C114" s="1" t="s">
        <v>80</v>
      </c>
      <c r="D114" s="1" t="s">
        <v>19</v>
      </c>
      <c r="E114" s="1">
        <v>0</v>
      </c>
      <c r="F114" s="1">
        <v>0</v>
      </c>
      <c r="G114" s="1">
        <v>0</v>
      </c>
      <c r="H114" s="1" t="s">
        <v>80</v>
      </c>
    </row>
    <row r="115" spans="1:8" ht="11.25" customHeight="1" x14ac:dyDescent="0.2">
      <c r="A115" s="1" t="s">
        <v>140</v>
      </c>
      <c r="B115" s="1">
        <v>1</v>
      </c>
      <c r="C115" s="1" t="s">
        <v>125</v>
      </c>
      <c r="D115" s="1" t="s">
        <v>70</v>
      </c>
      <c r="E115" s="1">
        <v>0</v>
      </c>
      <c r="F115" s="1">
        <v>0</v>
      </c>
      <c r="G115" s="1">
        <v>61.11</v>
      </c>
      <c r="H115" s="1" t="s">
        <v>125</v>
      </c>
    </row>
    <row r="116" spans="1:8" ht="11.25" customHeight="1" x14ac:dyDescent="0.2">
      <c r="A116" s="1" t="s">
        <v>141</v>
      </c>
      <c r="B116" s="1">
        <v>1</v>
      </c>
      <c r="C116" s="1" t="s">
        <v>125</v>
      </c>
      <c r="D116" s="1" t="s">
        <v>70</v>
      </c>
      <c r="E116" s="1">
        <v>0</v>
      </c>
      <c r="F116" s="1">
        <v>0</v>
      </c>
      <c r="G116" s="1">
        <v>48.89</v>
      </c>
      <c r="H116" s="1" t="s">
        <v>125</v>
      </c>
    </row>
    <row r="117" spans="1:8" ht="11.25" customHeight="1" x14ac:dyDescent="0.2">
      <c r="A117" s="1" t="s">
        <v>142</v>
      </c>
      <c r="B117" s="1">
        <v>1</v>
      </c>
      <c r="C117" s="1" t="s">
        <v>125</v>
      </c>
      <c r="D117" s="1" t="s">
        <v>41</v>
      </c>
      <c r="E117" s="1">
        <v>0</v>
      </c>
      <c r="F117" s="1">
        <v>0</v>
      </c>
      <c r="G117" s="1">
        <v>6.11</v>
      </c>
      <c r="H117" s="1" t="s">
        <v>125</v>
      </c>
    </row>
    <row r="118" spans="1:8" ht="11.25" customHeight="1" x14ac:dyDescent="0.2">
      <c r="A118" s="1" t="s">
        <v>143</v>
      </c>
      <c r="B118" s="1">
        <v>0</v>
      </c>
      <c r="C118" s="1" t="s">
        <v>125</v>
      </c>
      <c r="D118" s="1" t="s">
        <v>41</v>
      </c>
      <c r="E118" s="1">
        <v>0</v>
      </c>
      <c r="F118" s="1">
        <v>0</v>
      </c>
      <c r="G118" s="1">
        <v>0</v>
      </c>
      <c r="H118" s="1" t="s">
        <v>125</v>
      </c>
    </row>
    <row r="119" spans="1:8" ht="11.25" customHeight="1" x14ac:dyDescent="0.2">
      <c r="A119" s="1" t="s">
        <v>144</v>
      </c>
      <c r="B119" s="1">
        <v>0</v>
      </c>
      <c r="C119" s="1" t="s">
        <v>125</v>
      </c>
      <c r="D119" s="1" t="s">
        <v>19</v>
      </c>
      <c r="E119" s="1">
        <v>0</v>
      </c>
      <c r="F119" s="1">
        <v>0</v>
      </c>
      <c r="G119" s="1">
        <v>0</v>
      </c>
      <c r="H119" s="1" t="s">
        <v>125</v>
      </c>
    </row>
    <row r="120" spans="1:8" ht="11.25" customHeight="1" x14ac:dyDescent="0.2">
      <c r="A120" s="1" t="s">
        <v>145</v>
      </c>
      <c r="B120" s="1">
        <v>1</v>
      </c>
      <c r="C120" s="1" t="s">
        <v>125</v>
      </c>
      <c r="D120" s="1" t="s">
        <v>70</v>
      </c>
      <c r="E120" s="1">
        <v>1000</v>
      </c>
      <c r="F120" s="1">
        <v>37.85</v>
      </c>
      <c r="G120" s="1">
        <f>E120*F120*B120/1000</f>
        <v>37.85</v>
      </c>
      <c r="H120" s="1" t="s">
        <v>125</v>
      </c>
    </row>
    <row r="121" spans="1:8" ht="11.25" customHeight="1" x14ac:dyDescent="0.2">
      <c r="A121" s="1" t="s">
        <v>146</v>
      </c>
      <c r="B121" s="1">
        <v>1</v>
      </c>
      <c r="C121" s="1" t="s">
        <v>125</v>
      </c>
      <c r="D121" s="1" t="s">
        <v>70</v>
      </c>
      <c r="E121" s="1">
        <v>0</v>
      </c>
      <c r="F121" s="1">
        <v>0</v>
      </c>
      <c r="G121" s="1">
        <v>42.41</v>
      </c>
      <c r="H121" s="1" t="s">
        <v>125</v>
      </c>
    </row>
    <row r="122" spans="1:8" ht="11.25" customHeight="1" x14ac:dyDescent="0.2">
      <c r="A122" s="1" t="s">
        <v>147</v>
      </c>
      <c r="B122" s="1">
        <v>1</v>
      </c>
      <c r="C122" s="1" t="s">
        <v>80</v>
      </c>
      <c r="D122" s="1" t="s">
        <v>19</v>
      </c>
      <c r="E122" s="1">
        <v>0</v>
      </c>
      <c r="F122" s="1">
        <v>0</v>
      </c>
      <c r="G122" s="1">
        <v>6.36</v>
      </c>
      <c r="H122" s="1" t="s">
        <v>80</v>
      </c>
    </row>
    <row r="123" spans="1:8" ht="11.25" customHeight="1" x14ac:dyDescent="0.2">
      <c r="A123" s="1" t="s">
        <v>148</v>
      </c>
      <c r="B123" s="1">
        <v>1</v>
      </c>
      <c r="C123" s="1" t="s">
        <v>80</v>
      </c>
      <c r="D123" s="1" t="s">
        <v>41</v>
      </c>
      <c r="E123" s="1">
        <v>0</v>
      </c>
      <c r="F123" s="1">
        <v>0</v>
      </c>
      <c r="G123" s="1">
        <v>5.87</v>
      </c>
      <c r="H123" s="1"/>
    </row>
    <row r="124" spans="1:8" ht="11.25" customHeight="1" x14ac:dyDescent="0.2">
      <c r="A124" s="1" t="s">
        <v>149</v>
      </c>
      <c r="B124" s="1">
        <v>1</v>
      </c>
      <c r="C124" s="1" t="s">
        <v>125</v>
      </c>
      <c r="D124" s="1" t="s">
        <v>19</v>
      </c>
      <c r="E124" s="1">
        <v>0</v>
      </c>
      <c r="F124" s="1">
        <v>0</v>
      </c>
      <c r="G124" s="1">
        <v>10.08</v>
      </c>
      <c r="H124" s="1" t="s">
        <v>125</v>
      </c>
    </row>
    <row r="125" spans="1:8" ht="11.25" customHeight="1" x14ac:dyDescent="0.2">
      <c r="A125" s="1" t="s">
        <v>150</v>
      </c>
      <c r="B125" s="1">
        <v>1</v>
      </c>
      <c r="C125" s="1" t="s">
        <v>10</v>
      </c>
      <c r="D125" s="1" t="s">
        <v>70</v>
      </c>
      <c r="E125" s="1">
        <v>1000</v>
      </c>
      <c r="F125" s="1">
        <v>71.790000000000006</v>
      </c>
      <c r="G125" s="1">
        <f>E125*F125*B125/1000</f>
        <v>71.790000000000006</v>
      </c>
      <c r="H125" s="1"/>
    </row>
    <row r="126" spans="1:8" ht="11.25" customHeight="1" x14ac:dyDescent="0.2">
      <c r="A126" s="1" t="s">
        <v>151</v>
      </c>
      <c r="B126" s="1">
        <v>1</v>
      </c>
      <c r="C126" s="1" t="s">
        <v>10</v>
      </c>
      <c r="D126" s="1" t="s">
        <v>70</v>
      </c>
      <c r="E126" s="1">
        <v>1000</v>
      </c>
      <c r="F126" s="1">
        <v>9.0500000000000007</v>
      </c>
      <c r="G126" s="1">
        <f t="shared" ref="G126:G127" si="7">E126*F126*B126/1000</f>
        <v>9.0500000000000007</v>
      </c>
      <c r="H126" s="1"/>
    </row>
    <row r="127" spans="1:8" ht="11.25" customHeight="1" x14ac:dyDescent="0.2">
      <c r="A127" s="1" t="s">
        <v>152</v>
      </c>
      <c r="B127" s="1">
        <v>1</v>
      </c>
      <c r="C127" s="1" t="s">
        <v>10</v>
      </c>
      <c r="D127" s="1" t="s">
        <v>70</v>
      </c>
      <c r="E127" s="1">
        <v>1000</v>
      </c>
      <c r="F127" s="1">
        <v>26.95</v>
      </c>
      <c r="G127" s="1">
        <f t="shared" si="7"/>
        <v>26.95</v>
      </c>
      <c r="H127" s="1"/>
    </row>
    <row r="128" spans="1:8" ht="11.25" customHeight="1" x14ac:dyDescent="0.2">
      <c r="A128" s="1" t="s">
        <v>153</v>
      </c>
      <c r="B128" s="1">
        <v>1</v>
      </c>
      <c r="C128" s="1" t="s">
        <v>125</v>
      </c>
      <c r="D128" s="1" t="s">
        <v>19</v>
      </c>
      <c r="E128" s="1">
        <v>0</v>
      </c>
      <c r="F128" s="1">
        <v>0</v>
      </c>
      <c r="G128" s="1">
        <v>6.48</v>
      </c>
      <c r="H128" s="1" t="s">
        <v>125</v>
      </c>
    </row>
    <row r="129" spans="1:8" ht="11.25" customHeight="1" x14ac:dyDescent="0.2">
      <c r="A129" s="1" t="s">
        <v>154</v>
      </c>
      <c r="B129" s="1">
        <v>0</v>
      </c>
      <c r="C129" s="1" t="s">
        <v>125</v>
      </c>
      <c r="D129" s="1" t="s">
        <v>19</v>
      </c>
      <c r="E129" s="1">
        <v>0</v>
      </c>
      <c r="F129" s="1">
        <v>0</v>
      </c>
      <c r="G129" s="1">
        <v>0</v>
      </c>
      <c r="H129" s="1" t="s">
        <v>125</v>
      </c>
    </row>
    <row r="130" spans="1:8" ht="11.25" customHeight="1" x14ac:dyDescent="0.2">
      <c r="A130" s="1" t="s">
        <v>155</v>
      </c>
      <c r="B130" s="1">
        <v>0</v>
      </c>
      <c r="C130" s="1" t="s">
        <v>156</v>
      </c>
      <c r="D130" s="1" t="s">
        <v>19</v>
      </c>
      <c r="E130" s="1">
        <v>0</v>
      </c>
      <c r="F130" s="1">
        <v>0</v>
      </c>
      <c r="G130" s="1">
        <v>0</v>
      </c>
      <c r="H130" s="1" t="s">
        <v>156</v>
      </c>
    </row>
    <row r="131" spans="1:8" ht="11.25" customHeight="1" x14ac:dyDescent="0.2">
      <c r="A131" s="1" t="s">
        <v>157</v>
      </c>
      <c r="B131" s="1">
        <v>1</v>
      </c>
      <c r="C131" s="1" t="s">
        <v>125</v>
      </c>
      <c r="D131" s="1" t="s">
        <v>70</v>
      </c>
      <c r="E131" s="1">
        <v>0</v>
      </c>
      <c r="F131" s="1">
        <v>0</v>
      </c>
      <c r="G131" s="1">
        <v>85.55</v>
      </c>
      <c r="H131" s="1" t="s">
        <v>125</v>
      </c>
    </row>
    <row r="132" spans="1:8" ht="11.25" customHeight="1" x14ac:dyDescent="0.2">
      <c r="A132" s="1" t="s">
        <v>158</v>
      </c>
      <c r="B132" s="1">
        <v>1</v>
      </c>
      <c r="C132" s="1" t="s">
        <v>125</v>
      </c>
      <c r="D132" s="1" t="s">
        <v>70</v>
      </c>
      <c r="E132" s="1">
        <v>0</v>
      </c>
      <c r="F132" s="1">
        <v>0</v>
      </c>
      <c r="G132" s="1">
        <v>59.89</v>
      </c>
      <c r="H132" s="1" t="s">
        <v>125</v>
      </c>
    </row>
    <row r="133" spans="1:8" ht="11.25" customHeight="1" x14ac:dyDescent="0.2">
      <c r="A133" s="1" t="s">
        <v>159</v>
      </c>
      <c r="B133" s="1">
        <v>1</v>
      </c>
      <c r="C133" s="1" t="s">
        <v>125</v>
      </c>
      <c r="D133" s="1" t="s">
        <v>70</v>
      </c>
      <c r="E133" s="1">
        <v>0</v>
      </c>
      <c r="F133" s="1">
        <v>0</v>
      </c>
      <c r="G133" s="1">
        <v>73.33</v>
      </c>
      <c r="H133" s="1" t="s">
        <v>125</v>
      </c>
    </row>
    <row r="134" spans="1:8" ht="11.25" customHeight="1" x14ac:dyDescent="0.2">
      <c r="A134" s="1" t="s">
        <v>160</v>
      </c>
      <c r="B134" s="1">
        <v>1</v>
      </c>
      <c r="C134" s="1" t="s">
        <v>125</v>
      </c>
      <c r="D134" s="1" t="s">
        <v>70</v>
      </c>
      <c r="E134" s="1">
        <v>0</v>
      </c>
      <c r="F134" s="1">
        <v>0</v>
      </c>
      <c r="G134" s="1">
        <v>62.33</v>
      </c>
      <c r="H134" s="1" t="s">
        <v>125</v>
      </c>
    </row>
    <row r="135" spans="1:8" ht="11.25" customHeight="1" x14ac:dyDescent="0.2">
      <c r="A135" s="1" t="s">
        <v>161</v>
      </c>
      <c r="B135" s="1">
        <v>1</v>
      </c>
      <c r="C135" s="1" t="s">
        <v>125</v>
      </c>
      <c r="D135" s="1" t="s">
        <v>70</v>
      </c>
      <c r="E135" s="1">
        <v>0</v>
      </c>
      <c r="F135" s="1">
        <v>0</v>
      </c>
      <c r="G135" s="1">
        <v>36.67</v>
      </c>
      <c r="H135" s="1" t="s">
        <v>125</v>
      </c>
    </row>
    <row r="136" spans="1:8" ht="11.25" customHeight="1" x14ac:dyDescent="0.2">
      <c r="A136" s="1" t="s">
        <v>162</v>
      </c>
      <c r="B136" s="1">
        <v>1</v>
      </c>
      <c r="C136" s="1" t="s">
        <v>125</v>
      </c>
      <c r="D136" s="1" t="s">
        <v>70</v>
      </c>
      <c r="E136" s="1">
        <v>0</v>
      </c>
      <c r="F136" s="1">
        <v>0</v>
      </c>
      <c r="G136" s="1">
        <v>11</v>
      </c>
      <c r="H136" s="1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1" t="s">
        <v>163</v>
      </c>
      <c r="B138" s="1">
        <v>1</v>
      </c>
      <c r="C138" s="1" t="s">
        <v>10</v>
      </c>
      <c r="D138" s="1" t="s">
        <v>47</v>
      </c>
      <c r="E138" s="1">
        <v>0</v>
      </c>
      <c r="F138" s="1">
        <v>0</v>
      </c>
      <c r="G138" s="1">
        <v>13.44</v>
      </c>
      <c r="H138" s="1"/>
    </row>
    <row r="139" spans="1:8" ht="11.25" customHeight="1" x14ac:dyDescent="0.2">
      <c r="A139" s="1" t="s">
        <v>164</v>
      </c>
      <c r="B139" s="1">
        <v>1</v>
      </c>
      <c r="C139" s="1" t="s">
        <v>10</v>
      </c>
      <c r="D139" s="1" t="s">
        <v>47</v>
      </c>
      <c r="E139" s="1">
        <v>0</v>
      </c>
      <c r="F139" s="1">
        <v>0</v>
      </c>
      <c r="G139" s="1">
        <v>21.75</v>
      </c>
      <c r="H139" s="1"/>
    </row>
    <row r="140" spans="1:8" ht="11.25" customHeight="1" x14ac:dyDescent="0.2">
      <c r="A140" s="1" t="s">
        <v>165</v>
      </c>
      <c r="B140" s="1">
        <v>0</v>
      </c>
      <c r="C140" s="1" t="s">
        <v>130</v>
      </c>
      <c r="D140" s="1" t="s">
        <v>47</v>
      </c>
      <c r="E140" s="1">
        <v>0</v>
      </c>
      <c r="F140" s="1">
        <v>0</v>
      </c>
      <c r="G140" s="1">
        <v>0</v>
      </c>
      <c r="H140" s="1"/>
    </row>
    <row r="141" spans="1:8" ht="11.25" customHeight="1" x14ac:dyDescent="0.2">
      <c r="A141" s="1" t="s">
        <v>166</v>
      </c>
      <c r="B141" s="1">
        <v>0</v>
      </c>
      <c r="C141" s="1" t="s">
        <v>130</v>
      </c>
      <c r="D141" s="1" t="s">
        <v>47</v>
      </c>
      <c r="E141" s="1">
        <v>0</v>
      </c>
      <c r="F141" s="1">
        <v>0</v>
      </c>
      <c r="G141" s="1">
        <v>0</v>
      </c>
      <c r="H141" s="1"/>
    </row>
    <row r="142" spans="1:8" ht="11.25" customHeight="1" x14ac:dyDescent="0.2">
      <c r="A142" s="1" t="s">
        <v>167</v>
      </c>
      <c r="B142" s="1">
        <v>0</v>
      </c>
      <c r="C142" s="1" t="s">
        <v>130</v>
      </c>
      <c r="D142" s="1" t="s">
        <v>47</v>
      </c>
      <c r="E142" s="1">
        <v>0</v>
      </c>
      <c r="F142" s="1">
        <v>0</v>
      </c>
      <c r="G142" s="1">
        <v>0</v>
      </c>
      <c r="H142" s="1"/>
    </row>
    <row r="143" spans="1:8" ht="11.25" customHeight="1" x14ac:dyDescent="0.2">
      <c r="A143" s="1" t="s">
        <v>168</v>
      </c>
      <c r="B143" s="1">
        <v>0</v>
      </c>
      <c r="C143" s="1" t="s">
        <v>130</v>
      </c>
      <c r="D143" s="1" t="s">
        <v>47</v>
      </c>
      <c r="E143" s="1">
        <v>0</v>
      </c>
      <c r="F143" s="1">
        <v>0</v>
      </c>
      <c r="G143" s="1">
        <v>0</v>
      </c>
      <c r="H143" s="1"/>
    </row>
    <row r="144" spans="1:8" ht="11.25" customHeight="1" x14ac:dyDescent="0.2">
      <c r="A144" s="1" t="s">
        <v>169</v>
      </c>
      <c r="B144" s="1">
        <v>0</v>
      </c>
      <c r="C144" s="1" t="s">
        <v>130</v>
      </c>
      <c r="D144" s="1" t="s">
        <v>47</v>
      </c>
      <c r="E144" s="1">
        <v>0</v>
      </c>
      <c r="F144" s="1">
        <v>0</v>
      </c>
      <c r="G144" s="1">
        <v>0</v>
      </c>
      <c r="H144" s="1"/>
    </row>
    <row r="145" spans="1:8" ht="11.25" customHeight="1" x14ac:dyDescent="0.2">
      <c r="A145" s="1" t="s">
        <v>170</v>
      </c>
      <c r="B145" s="1">
        <v>0</v>
      </c>
      <c r="C145" s="1" t="s">
        <v>130</v>
      </c>
      <c r="D145" s="1" t="s">
        <v>47</v>
      </c>
      <c r="E145" s="1">
        <v>0</v>
      </c>
      <c r="F145" s="1">
        <v>0</v>
      </c>
      <c r="G145" s="1">
        <v>0</v>
      </c>
      <c r="H145" s="1"/>
    </row>
    <row r="146" spans="1:8" ht="11.25" customHeight="1" x14ac:dyDescent="0.2">
      <c r="A146" s="1" t="s">
        <v>171</v>
      </c>
      <c r="B146" s="1">
        <v>0</v>
      </c>
      <c r="C146" s="1" t="s">
        <v>130</v>
      </c>
      <c r="D146" s="1" t="s">
        <v>47</v>
      </c>
      <c r="E146" s="1">
        <v>0</v>
      </c>
      <c r="F146" s="1">
        <v>0</v>
      </c>
      <c r="G146" s="1">
        <v>0</v>
      </c>
      <c r="H146" s="1"/>
    </row>
    <row r="147" spans="1:8" ht="11.25" customHeight="1" x14ac:dyDescent="0.2">
      <c r="A147" s="1" t="s">
        <v>172</v>
      </c>
      <c r="B147" s="1">
        <v>0</v>
      </c>
      <c r="C147" s="1" t="s">
        <v>130</v>
      </c>
      <c r="D147" s="1" t="s">
        <v>47</v>
      </c>
      <c r="E147" s="1">
        <v>0</v>
      </c>
      <c r="F147" s="1">
        <v>0</v>
      </c>
      <c r="G147" s="1">
        <v>0</v>
      </c>
      <c r="H147" s="1"/>
    </row>
    <row r="148" spans="1:8" ht="11.25" customHeight="1" x14ac:dyDescent="0.2">
      <c r="A148" s="1" t="s">
        <v>173</v>
      </c>
      <c r="B148" s="1">
        <v>0</v>
      </c>
      <c r="C148" s="1" t="s">
        <v>130</v>
      </c>
      <c r="D148" s="1" t="s">
        <v>47</v>
      </c>
      <c r="E148" s="1">
        <v>0</v>
      </c>
      <c r="F148" s="1">
        <v>0</v>
      </c>
      <c r="G148" s="1">
        <v>0</v>
      </c>
      <c r="H148" s="1"/>
    </row>
    <row r="149" spans="1:8" ht="11.25" customHeight="1" x14ac:dyDescent="0.2">
      <c r="A149" s="1" t="s">
        <v>174</v>
      </c>
      <c r="B149" s="1">
        <v>0</v>
      </c>
      <c r="C149" s="1" t="s">
        <v>130</v>
      </c>
      <c r="D149" s="1" t="s">
        <v>47</v>
      </c>
      <c r="E149" s="1">
        <v>0</v>
      </c>
      <c r="F149" s="1">
        <v>0</v>
      </c>
      <c r="G149" s="1">
        <v>0</v>
      </c>
      <c r="H149" s="1"/>
    </row>
    <row r="150" spans="1:8" ht="11.25" customHeight="1" x14ac:dyDescent="0.2">
      <c r="A150" s="1" t="s">
        <v>175</v>
      </c>
      <c r="B150" s="1">
        <v>0</v>
      </c>
      <c r="C150" s="1" t="s">
        <v>130</v>
      </c>
      <c r="D150" s="1" t="s">
        <v>47</v>
      </c>
      <c r="E150" s="1">
        <v>0</v>
      </c>
      <c r="F150" s="1">
        <v>0</v>
      </c>
      <c r="G150" s="1">
        <v>0</v>
      </c>
      <c r="H150" s="1"/>
    </row>
    <row r="151" spans="1:8" ht="11.25" customHeight="1" x14ac:dyDescent="0.2">
      <c r="A151" s="1" t="s">
        <v>176</v>
      </c>
      <c r="B151" s="1">
        <v>0</v>
      </c>
      <c r="C151" s="1" t="s">
        <v>130</v>
      </c>
      <c r="D151" s="1" t="s">
        <v>47</v>
      </c>
      <c r="E151" s="1">
        <v>0</v>
      </c>
      <c r="F151" s="1">
        <v>0</v>
      </c>
      <c r="G151" s="1">
        <v>0</v>
      </c>
      <c r="H151" s="1"/>
    </row>
    <row r="152" spans="1:8" ht="11.25" customHeight="1" x14ac:dyDescent="0.2">
      <c r="A152" s="1" t="s">
        <v>177</v>
      </c>
      <c r="B152" s="1">
        <v>0</v>
      </c>
      <c r="C152" s="1" t="s">
        <v>130</v>
      </c>
      <c r="D152" s="1" t="s">
        <v>47</v>
      </c>
      <c r="E152" s="1">
        <v>0</v>
      </c>
      <c r="F152" s="1">
        <v>0</v>
      </c>
      <c r="G152" s="1">
        <v>0</v>
      </c>
      <c r="H152" s="1"/>
    </row>
    <row r="153" spans="1:8" ht="11.25" customHeight="1" x14ac:dyDescent="0.2">
      <c r="A153" s="1" t="s">
        <v>178</v>
      </c>
      <c r="B153" s="1">
        <v>1</v>
      </c>
      <c r="C153" s="1" t="s">
        <v>10</v>
      </c>
      <c r="D153" s="1" t="s">
        <v>47</v>
      </c>
      <c r="E153" s="1">
        <v>0</v>
      </c>
      <c r="F153" s="1">
        <v>0</v>
      </c>
      <c r="G153" s="1">
        <v>36.67</v>
      </c>
      <c r="H153" s="1"/>
    </row>
    <row r="154" spans="1:8" ht="11.25" customHeight="1" x14ac:dyDescent="0.2">
      <c r="A154" s="1" t="s">
        <v>179</v>
      </c>
      <c r="B154" s="1">
        <v>1</v>
      </c>
      <c r="C154" s="1" t="s">
        <v>10</v>
      </c>
      <c r="D154" s="1" t="s">
        <v>47</v>
      </c>
      <c r="E154" s="1">
        <v>0</v>
      </c>
      <c r="F154" s="1">
        <v>0</v>
      </c>
      <c r="G154" s="1">
        <v>6.11</v>
      </c>
      <c r="H154" s="1"/>
    </row>
    <row r="155" spans="1:8" s="9" customFormat="1" ht="11.25" customHeight="1" x14ac:dyDescent="0.2">
      <c r="A155" s="19" t="s">
        <v>180</v>
      </c>
      <c r="B155" s="20"/>
      <c r="C155" s="20"/>
      <c r="D155" s="20"/>
      <c r="E155" s="20"/>
      <c r="F155" s="21"/>
      <c r="G155" s="12">
        <f>SUM(G112:G154)</f>
        <v>739.69</v>
      </c>
      <c r="H155" s="1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1" t="s">
        <v>182</v>
      </c>
      <c r="B157" s="1">
        <v>366</v>
      </c>
      <c r="C157" s="1" t="s">
        <v>156</v>
      </c>
      <c r="D157" s="1" t="s">
        <v>19</v>
      </c>
      <c r="E157" s="1">
        <v>6</v>
      </c>
      <c r="F157" s="1">
        <v>96</v>
      </c>
      <c r="G157" s="22">
        <f>ROUND(E157*F157*B157/1000,2)</f>
        <v>210.82</v>
      </c>
      <c r="H157" s="1" t="s">
        <v>156</v>
      </c>
    </row>
    <row r="158" spans="1:8" s="9" customFormat="1" ht="11.25" customHeight="1" x14ac:dyDescent="0.2">
      <c r="A158" s="19" t="s">
        <v>183</v>
      </c>
      <c r="B158" s="20"/>
      <c r="C158" s="20"/>
      <c r="D158" s="20"/>
      <c r="E158" s="20"/>
      <c r="F158" s="21"/>
      <c r="G158" s="12">
        <f>SUM(G157)</f>
        <v>210.82</v>
      </c>
      <c r="H158" s="1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1" t="s">
        <v>185</v>
      </c>
      <c r="B160" s="1">
        <v>0</v>
      </c>
      <c r="C160" s="1" t="s">
        <v>186</v>
      </c>
      <c r="D160" s="1" t="s">
        <v>70</v>
      </c>
      <c r="E160" s="1">
        <v>0</v>
      </c>
      <c r="F160" s="1">
        <v>0</v>
      </c>
      <c r="G160" s="1">
        <v>0</v>
      </c>
      <c r="H160" s="1"/>
    </row>
    <row r="161" spans="1:8" ht="11.25" customHeight="1" x14ac:dyDescent="0.2">
      <c r="A161" s="1" t="s">
        <v>187</v>
      </c>
      <c r="B161" s="1">
        <v>0</v>
      </c>
      <c r="C161" s="1" t="s">
        <v>186</v>
      </c>
      <c r="D161" s="1" t="s">
        <v>70</v>
      </c>
      <c r="E161" s="1">
        <v>0</v>
      </c>
      <c r="F161" s="1">
        <v>0</v>
      </c>
      <c r="G161" s="1">
        <v>0</v>
      </c>
      <c r="H161" s="1" t="s">
        <v>23</v>
      </c>
    </row>
    <row r="162" spans="1:8" ht="11.25" customHeight="1" x14ac:dyDescent="0.2">
      <c r="A162" s="1" t="s">
        <v>188</v>
      </c>
      <c r="B162" s="1">
        <v>0</v>
      </c>
      <c r="C162" s="1" t="s">
        <v>186</v>
      </c>
      <c r="D162" s="1" t="s">
        <v>70</v>
      </c>
      <c r="E162" s="1">
        <v>0</v>
      </c>
      <c r="F162" s="1">
        <v>0</v>
      </c>
      <c r="G162" s="1">
        <v>0</v>
      </c>
      <c r="H162" s="1" t="s">
        <v>42</v>
      </c>
    </row>
    <row r="163" spans="1:8" s="9" customFormat="1" ht="11.25" customHeight="1" x14ac:dyDescent="0.2">
      <c r="A163" s="19" t="s">
        <v>189</v>
      </c>
      <c r="B163" s="20"/>
      <c r="C163" s="20"/>
      <c r="D163" s="20"/>
      <c r="E163" s="20"/>
      <c r="F163" s="21"/>
      <c r="G163" s="12">
        <f>SUM(G160:G162)</f>
        <v>0</v>
      </c>
      <c r="H163" s="12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1" t="s">
        <v>191</v>
      </c>
      <c r="B165" s="1">
        <v>1</v>
      </c>
      <c r="C165" s="1" t="s">
        <v>10</v>
      </c>
      <c r="D165" s="1" t="s">
        <v>70</v>
      </c>
      <c r="E165" s="1">
        <v>0</v>
      </c>
      <c r="F165" s="1">
        <v>0</v>
      </c>
      <c r="G165" s="1">
        <v>17.149999999999999</v>
      </c>
      <c r="H165" s="1"/>
    </row>
    <row r="166" spans="1:8" ht="11.25" customHeight="1" x14ac:dyDescent="0.2">
      <c r="A166" s="1" t="s">
        <v>192</v>
      </c>
      <c r="B166" s="1">
        <v>1</v>
      </c>
      <c r="C166" s="1" t="s">
        <v>10</v>
      </c>
      <c r="D166" s="1" t="s">
        <v>70</v>
      </c>
      <c r="E166" s="1">
        <v>0</v>
      </c>
      <c r="F166" s="1">
        <v>0</v>
      </c>
      <c r="G166" s="1">
        <v>0</v>
      </c>
      <c r="H166" s="1"/>
    </row>
    <row r="167" spans="1:8" ht="11.25" customHeight="1" x14ac:dyDescent="0.2">
      <c r="A167" s="1" t="s">
        <v>193</v>
      </c>
      <c r="B167" s="1">
        <v>1</v>
      </c>
      <c r="C167" s="1" t="s">
        <v>10</v>
      </c>
      <c r="D167" s="1" t="s">
        <v>70</v>
      </c>
      <c r="E167" s="1">
        <v>0</v>
      </c>
      <c r="F167" s="1">
        <v>0</v>
      </c>
      <c r="G167" s="1">
        <v>0</v>
      </c>
      <c r="H167" s="1"/>
    </row>
    <row r="168" spans="1:8" s="9" customFormat="1" ht="11.25" customHeight="1" x14ac:dyDescent="0.2">
      <c r="A168" s="19" t="s">
        <v>194</v>
      </c>
      <c r="B168" s="20"/>
      <c r="C168" s="20"/>
      <c r="D168" s="20"/>
      <c r="E168" s="20"/>
      <c r="F168" s="21"/>
      <c r="G168" s="12">
        <f>SUM(G165:G167)</f>
        <v>17.149999999999999</v>
      </c>
      <c r="H168" s="12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1" t="s">
        <v>196</v>
      </c>
      <c r="B170" s="1">
        <v>0</v>
      </c>
      <c r="C170" s="1" t="s">
        <v>186</v>
      </c>
      <c r="D170" s="1" t="s">
        <v>70</v>
      </c>
      <c r="E170" s="1">
        <v>0</v>
      </c>
      <c r="F170" s="1">
        <v>0</v>
      </c>
      <c r="G170" s="1">
        <v>0</v>
      </c>
      <c r="H170" s="1" t="s">
        <v>25</v>
      </c>
    </row>
    <row r="171" spans="1:8" ht="11.25" customHeight="1" x14ac:dyDescent="0.2">
      <c r="A171" s="1" t="s">
        <v>197</v>
      </c>
      <c r="B171" s="1">
        <v>0</v>
      </c>
      <c r="C171" s="1" t="s">
        <v>186</v>
      </c>
      <c r="D171" s="1" t="s">
        <v>70</v>
      </c>
      <c r="E171" s="1">
        <v>0</v>
      </c>
      <c r="F171" s="1">
        <v>0</v>
      </c>
      <c r="G171" s="1">
        <v>0</v>
      </c>
      <c r="H171" s="1"/>
    </row>
    <row r="172" spans="1:8" s="9" customFormat="1" ht="11.25" customHeight="1" x14ac:dyDescent="0.2">
      <c r="A172" s="19" t="s">
        <v>198</v>
      </c>
      <c r="B172" s="20"/>
      <c r="C172" s="20"/>
      <c r="D172" s="20"/>
      <c r="E172" s="20"/>
      <c r="F172" s="21"/>
      <c r="G172" s="12">
        <f>SUM(G170:G171)</f>
        <v>0</v>
      </c>
      <c r="H172" s="12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1" t="s">
        <v>200</v>
      </c>
      <c r="B174" s="1">
        <v>366</v>
      </c>
      <c r="C174" s="1" t="s">
        <v>201</v>
      </c>
      <c r="D174" s="1" t="s">
        <v>70</v>
      </c>
      <c r="E174" s="1">
        <v>0</v>
      </c>
      <c r="F174" s="1">
        <v>0</v>
      </c>
      <c r="G174" s="1">
        <v>35.67</v>
      </c>
      <c r="H174" s="1" t="s">
        <v>201</v>
      </c>
    </row>
    <row r="175" spans="1:8" ht="11.25" customHeight="1" x14ac:dyDescent="0.2">
      <c r="A175" s="1" t="s">
        <v>202</v>
      </c>
      <c r="B175" s="1">
        <v>366</v>
      </c>
      <c r="C175" s="1" t="s">
        <v>201</v>
      </c>
      <c r="D175" s="1" t="s">
        <v>70</v>
      </c>
      <c r="E175" s="1">
        <v>0</v>
      </c>
      <c r="F175" s="1">
        <v>0</v>
      </c>
      <c r="G175" s="1">
        <v>5.87</v>
      </c>
      <c r="H175" s="1" t="s">
        <v>201</v>
      </c>
    </row>
    <row r="176" spans="1:8" s="9" customFormat="1" ht="11.25" customHeight="1" x14ac:dyDescent="0.2">
      <c r="A176" s="19" t="s">
        <v>203</v>
      </c>
      <c r="B176" s="20"/>
      <c r="C176" s="20"/>
      <c r="D176" s="20"/>
      <c r="E176" s="20"/>
      <c r="F176" s="21"/>
      <c r="G176" s="12">
        <f>SUM(G174:G175)</f>
        <v>41.54</v>
      </c>
      <c r="H176" s="12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1" t="s">
        <v>205</v>
      </c>
      <c r="B178" s="1">
        <v>366</v>
      </c>
      <c r="C178" s="1" t="s">
        <v>130</v>
      </c>
      <c r="D178" s="1"/>
      <c r="E178" s="1">
        <v>0</v>
      </c>
      <c r="F178" s="1">
        <v>0</v>
      </c>
      <c r="G178" s="1">
        <v>132.05000000000001</v>
      </c>
      <c r="H178" s="1"/>
    </row>
    <row r="179" spans="1:8" s="9" customFormat="1" ht="11.25" customHeight="1" x14ac:dyDescent="0.2">
      <c r="A179" s="19" t="s">
        <v>206</v>
      </c>
      <c r="B179" s="20"/>
      <c r="C179" s="20"/>
      <c r="D179" s="20"/>
      <c r="E179" s="20"/>
      <c r="F179" s="21"/>
      <c r="G179" s="12">
        <f>SUM(G178)</f>
        <v>132.05000000000001</v>
      </c>
      <c r="H179" s="12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1" t="s">
        <v>208</v>
      </c>
      <c r="B182" s="1">
        <v>366</v>
      </c>
      <c r="C182" s="1" t="s">
        <v>130</v>
      </c>
      <c r="D182" s="1" t="s">
        <v>47</v>
      </c>
      <c r="E182" s="1">
        <v>0</v>
      </c>
      <c r="F182" s="1">
        <v>0</v>
      </c>
      <c r="G182" s="1">
        <v>23.93</v>
      </c>
      <c r="H182" s="1"/>
    </row>
    <row r="183" spans="1:8" ht="11.25" customHeight="1" x14ac:dyDescent="0.2">
      <c r="A183" s="1" t="s">
        <v>209</v>
      </c>
      <c r="B183" s="1">
        <v>0</v>
      </c>
      <c r="C183" s="1" t="s">
        <v>130</v>
      </c>
      <c r="D183" s="1" t="s">
        <v>47</v>
      </c>
      <c r="E183" s="1">
        <v>0</v>
      </c>
      <c r="F183" s="1">
        <v>0</v>
      </c>
      <c r="G183" s="1">
        <v>0</v>
      </c>
      <c r="H183" s="1"/>
    </row>
    <row r="184" spans="1:8" ht="11.25" customHeight="1" x14ac:dyDescent="0.2">
      <c r="A184" s="1" t="s">
        <v>210</v>
      </c>
      <c r="B184" s="1">
        <v>0</v>
      </c>
      <c r="C184" s="1" t="s">
        <v>130</v>
      </c>
      <c r="D184" s="1" t="s">
        <v>47</v>
      </c>
      <c r="E184" s="1">
        <v>0</v>
      </c>
      <c r="F184" s="1">
        <v>0</v>
      </c>
      <c r="G184" s="1">
        <v>0</v>
      </c>
      <c r="H184" s="1"/>
    </row>
    <row r="185" spans="1:8" s="9" customFormat="1" ht="11.25" customHeight="1" x14ac:dyDescent="0.2">
      <c r="A185" s="19" t="s">
        <v>211</v>
      </c>
      <c r="B185" s="20"/>
      <c r="C185" s="20"/>
      <c r="D185" s="20"/>
      <c r="E185" s="20"/>
      <c r="F185" s="21"/>
      <c r="G185" s="12">
        <f>SUM(G182:G184)</f>
        <v>23.93</v>
      </c>
      <c r="H185" s="12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1" t="s">
        <v>213</v>
      </c>
      <c r="B187" s="1">
        <v>12</v>
      </c>
      <c r="C187" s="1" t="s">
        <v>10</v>
      </c>
      <c r="D187" s="1" t="s">
        <v>70</v>
      </c>
      <c r="E187" s="1">
        <v>0</v>
      </c>
      <c r="F187" s="1">
        <v>0</v>
      </c>
      <c r="G187" s="1">
        <v>19.510000000000002</v>
      </c>
      <c r="H187" s="1" t="s">
        <v>25</v>
      </c>
    </row>
    <row r="188" spans="1:8" ht="11.25" customHeight="1" x14ac:dyDescent="0.2">
      <c r="A188" s="1" t="s">
        <v>214</v>
      </c>
      <c r="B188" s="1">
        <v>1</v>
      </c>
      <c r="C188" s="1" t="s">
        <v>10</v>
      </c>
      <c r="D188" s="1" t="s">
        <v>70</v>
      </c>
      <c r="E188" s="1">
        <v>0</v>
      </c>
      <c r="F188" s="1">
        <v>0</v>
      </c>
      <c r="G188" s="1">
        <v>9.7899999999999991</v>
      </c>
      <c r="H188" s="1"/>
    </row>
    <row r="189" spans="1:8" ht="11.25" customHeight="1" x14ac:dyDescent="0.2">
      <c r="A189" s="1" t="s">
        <v>215</v>
      </c>
      <c r="B189" s="1">
        <v>1</v>
      </c>
      <c r="C189" s="1" t="s">
        <v>216</v>
      </c>
      <c r="D189" s="1" t="s">
        <v>19</v>
      </c>
      <c r="E189" s="1">
        <v>0</v>
      </c>
      <c r="F189" s="1">
        <v>0</v>
      </c>
      <c r="G189" s="1">
        <v>0</v>
      </c>
      <c r="H189" s="1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1" t="s">
        <v>218</v>
      </c>
      <c r="B191" s="1">
        <v>0</v>
      </c>
      <c r="C191" s="1" t="s">
        <v>130</v>
      </c>
      <c r="D191" s="1" t="s">
        <v>47</v>
      </c>
      <c r="E191" s="1">
        <v>0</v>
      </c>
      <c r="F191" s="1">
        <v>0</v>
      </c>
      <c r="G191" s="1">
        <v>0</v>
      </c>
      <c r="H191" s="1"/>
    </row>
    <row r="192" spans="1:8" ht="11.25" customHeight="1" x14ac:dyDescent="0.2">
      <c r="A192" s="1" t="s">
        <v>219</v>
      </c>
      <c r="B192" s="1">
        <v>0</v>
      </c>
      <c r="C192" s="1" t="s">
        <v>130</v>
      </c>
      <c r="D192" s="1" t="s">
        <v>47</v>
      </c>
      <c r="E192" s="1">
        <v>0</v>
      </c>
      <c r="F192" s="1">
        <v>0</v>
      </c>
      <c r="G192" s="1">
        <v>0</v>
      </c>
      <c r="H192" s="1"/>
    </row>
    <row r="193" spans="1:8" ht="11.25" customHeight="1" x14ac:dyDescent="0.2">
      <c r="A193" s="1" t="s">
        <v>220</v>
      </c>
      <c r="B193" s="1">
        <v>0</v>
      </c>
      <c r="C193" s="1" t="s">
        <v>130</v>
      </c>
      <c r="D193" s="1" t="s">
        <v>47</v>
      </c>
      <c r="E193" s="1">
        <v>0</v>
      </c>
      <c r="F193" s="1">
        <v>0</v>
      </c>
      <c r="G193" s="1">
        <v>0</v>
      </c>
      <c r="H193" s="1"/>
    </row>
    <row r="194" spans="1:8" s="9" customFormat="1" ht="11.25" customHeight="1" x14ac:dyDescent="0.2">
      <c r="A194" s="19" t="s">
        <v>221</v>
      </c>
      <c r="B194" s="20"/>
      <c r="C194" s="20"/>
      <c r="D194" s="20"/>
      <c r="E194" s="20"/>
      <c r="F194" s="21"/>
      <c r="G194" s="12">
        <f>SUM(G187:G193)</f>
        <v>29.3</v>
      </c>
      <c r="H194" s="12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1" t="s">
        <v>223</v>
      </c>
      <c r="B196" s="1">
        <v>0</v>
      </c>
      <c r="C196" s="1" t="s">
        <v>186</v>
      </c>
      <c r="D196" s="1" t="s">
        <v>11</v>
      </c>
      <c r="E196" s="1">
        <v>0</v>
      </c>
      <c r="F196" s="1">
        <v>0</v>
      </c>
      <c r="G196" s="1">
        <v>0</v>
      </c>
      <c r="H196" s="1" t="s">
        <v>12</v>
      </c>
    </row>
    <row r="197" spans="1:8" ht="11.25" customHeight="1" x14ac:dyDescent="0.2">
      <c r="A197" s="1" t="s">
        <v>224</v>
      </c>
      <c r="B197" s="1">
        <v>0</v>
      </c>
      <c r="C197" s="1" t="s">
        <v>186</v>
      </c>
      <c r="D197" s="1" t="s">
        <v>11</v>
      </c>
      <c r="E197" s="1">
        <v>0</v>
      </c>
      <c r="F197" s="1">
        <v>0</v>
      </c>
      <c r="G197" s="1">
        <v>0</v>
      </c>
      <c r="H197" s="1" t="s">
        <v>225</v>
      </c>
    </row>
    <row r="198" spans="1:8" ht="11.25" customHeight="1" x14ac:dyDescent="0.2">
      <c r="A198" s="1" t="s">
        <v>226</v>
      </c>
      <c r="B198" s="1">
        <v>0</v>
      </c>
      <c r="C198" s="1" t="s">
        <v>186</v>
      </c>
      <c r="D198" s="1" t="s">
        <v>11</v>
      </c>
      <c r="E198" s="1">
        <v>0</v>
      </c>
      <c r="F198" s="1">
        <v>0</v>
      </c>
      <c r="G198" s="1">
        <v>0</v>
      </c>
      <c r="H198" s="1" t="s">
        <v>12</v>
      </c>
    </row>
    <row r="199" spans="1:8" ht="11.25" customHeight="1" x14ac:dyDescent="0.2">
      <c r="A199" s="1" t="s">
        <v>227</v>
      </c>
      <c r="B199" s="1">
        <v>0</v>
      </c>
      <c r="C199" s="1" t="s">
        <v>186</v>
      </c>
      <c r="D199" s="1" t="s">
        <v>70</v>
      </c>
      <c r="E199" s="1">
        <v>0</v>
      </c>
      <c r="F199" s="1">
        <v>0</v>
      </c>
      <c r="G199" s="1">
        <v>0</v>
      </c>
      <c r="H199" s="1"/>
    </row>
    <row r="200" spans="1:8" ht="11.25" customHeight="1" x14ac:dyDescent="0.2">
      <c r="A200" s="1" t="s">
        <v>228</v>
      </c>
      <c r="B200" s="1">
        <v>0</v>
      </c>
      <c r="C200" s="1" t="s">
        <v>186</v>
      </c>
      <c r="D200" s="1" t="s">
        <v>11</v>
      </c>
      <c r="E200" s="1">
        <v>0</v>
      </c>
      <c r="F200" s="1">
        <v>0</v>
      </c>
      <c r="G200" s="1">
        <v>0</v>
      </c>
      <c r="H200" s="1"/>
    </row>
    <row r="201" spans="1:8" ht="11.25" customHeight="1" x14ac:dyDescent="0.2">
      <c r="A201" s="1" t="s">
        <v>229</v>
      </c>
      <c r="B201" s="1">
        <v>0</v>
      </c>
      <c r="C201" s="1" t="s">
        <v>186</v>
      </c>
      <c r="D201" s="1" t="s">
        <v>11</v>
      </c>
      <c r="E201" s="1">
        <v>0</v>
      </c>
      <c r="F201" s="1">
        <v>0</v>
      </c>
      <c r="G201" s="1">
        <v>0</v>
      </c>
      <c r="H201" s="1"/>
    </row>
    <row r="202" spans="1:8" ht="11.25" customHeight="1" x14ac:dyDescent="0.2">
      <c r="A202" s="1" t="s">
        <v>230</v>
      </c>
      <c r="B202" s="1">
        <v>0</v>
      </c>
      <c r="C202" s="1" t="s">
        <v>186</v>
      </c>
      <c r="D202" s="1" t="s">
        <v>19</v>
      </c>
      <c r="E202" s="1">
        <v>0</v>
      </c>
      <c r="F202" s="1">
        <v>0</v>
      </c>
      <c r="G202" s="1">
        <v>0</v>
      </c>
      <c r="H202" s="1" t="s">
        <v>25</v>
      </c>
    </row>
    <row r="203" spans="1:8" ht="11.25" customHeight="1" x14ac:dyDescent="0.2">
      <c r="A203" s="1" t="s">
        <v>231</v>
      </c>
      <c r="B203" s="1">
        <v>0</v>
      </c>
      <c r="C203" s="1" t="s">
        <v>186</v>
      </c>
      <c r="D203" s="1" t="s">
        <v>70</v>
      </c>
      <c r="E203" s="1">
        <v>0</v>
      </c>
      <c r="F203" s="1">
        <v>0</v>
      </c>
      <c r="G203" s="1">
        <v>0</v>
      </c>
      <c r="H203" s="1" t="s">
        <v>232</v>
      </c>
    </row>
    <row r="204" spans="1:8" ht="11.25" customHeight="1" x14ac:dyDescent="0.2">
      <c r="A204" s="1" t="s">
        <v>233</v>
      </c>
      <c r="B204" s="1">
        <v>0</v>
      </c>
      <c r="C204" s="1" t="s">
        <v>186</v>
      </c>
      <c r="D204" s="1" t="s">
        <v>11</v>
      </c>
      <c r="E204" s="1">
        <v>0</v>
      </c>
      <c r="F204" s="1">
        <v>0</v>
      </c>
      <c r="G204" s="1">
        <v>0</v>
      </c>
      <c r="H204" s="1" t="s">
        <v>48</v>
      </c>
    </row>
    <row r="205" spans="1:8" ht="11.25" customHeight="1" x14ac:dyDescent="0.2">
      <c r="A205" s="1" t="s">
        <v>234</v>
      </c>
      <c r="B205" s="1">
        <v>0</v>
      </c>
      <c r="C205" s="1" t="s">
        <v>186</v>
      </c>
      <c r="D205" s="1" t="s">
        <v>11</v>
      </c>
      <c r="E205" s="1">
        <v>0</v>
      </c>
      <c r="F205" s="1">
        <v>0</v>
      </c>
      <c r="G205" s="1">
        <v>0</v>
      </c>
      <c r="H205" s="1" t="s">
        <v>235</v>
      </c>
    </row>
    <row r="206" spans="1:8" s="9" customFormat="1" ht="11.25" customHeight="1" x14ac:dyDescent="0.2">
      <c r="A206" s="19" t="s">
        <v>236</v>
      </c>
      <c r="B206" s="20"/>
      <c r="C206" s="20"/>
      <c r="D206" s="20"/>
      <c r="E206" s="20"/>
      <c r="F206" s="21"/>
      <c r="G206" s="12">
        <f>SUM(G196:G205)</f>
        <v>0</v>
      </c>
      <c r="H206" s="12"/>
    </row>
    <row r="207" spans="1:8" s="9" customFormat="1" ht="11.25" customHeight="1" x14ac:dyDescent="0.2">
      <c r="A207" s="19" t="s">
        <v>237</v>
      </c>
      <c r="B207" s="20"/>
      <c r="C207" s="20"/>
      <c r="D207" s="20"/>
      <c r="E207" s="20"/>
      <c r="F207" s="21"/>
      <c r="G207" s="17">
        <f>G37+G42+G45+G109+G155+G158+G163+G168+G172+G176+G179+G185+G194+G206+G4</f>
        <v>3186.1000000000008</v>
      </c>
      <c r="H207" s="12"/>
    </row>
    <row r="209" spans="1:8" ht="11.25" customHeight="1" x14ac:dyDescent="0.2">
      <c r="E209" s="2" t="s">
        <v>239</v>
      </c>
      <c r="F209" s="2">
        <f>(25.51*6+26.53*6)/12</f>
        <v>26.02</v>
      </c>
      <c r="G209" s="13">
        <f>G208*1000/F210/12</f>
        <v>0</v>
      </c>
      <c r="H209" s="14">
        <f>G210-G207</f>
        <v>-3.0400000009649375E-3</v>
      </c>
    </row>
    <row r="210" spans="1:8" ht="11.25" customHeight="1" x14ac:dyDescent="0.2">
      <c r="E210" s="2" t="s">
        <v>240</v>
      </c>
      <c r="F210" s="2">
        <v>10204</v>
      </c>
      <c r="G210" s="13">
        <f>F210*F209*12/1000</f>
        <v>3186.0969599999999</v>
      </c>
    </row>
    <row r="212" spans="1:8" ht="11.25" customHeight="1" x14ac:dyDescent="0.2">
      <c r="F212" s="2" t="s">
        <v>241</v>
      </c>
      <c r="G212" s="13">
        <f>G210-G208</f>
        <v>3186.0969599999999</v>
      </c>
      <c r="H212" s="13">
        <f>G214-G208</f>
        <v>2867.4872639999999</v>
      </c>
    </row>
    <row r="214" spans="1:8" x14ac:dyDescent="0.2">
      <c r="G214" s="13">
        <f>G210*0.9</f>
        <v>2867.4872639999999</v>
      </c>
    </row>
    <row r="215" spans="1:8" x14ac:dyDescent="0.2">
      <c r="F215" s="2" t="s">
        <v>242</v>
      </c>
      <c r="G215" s="13">
        <f>G210*0.1</f>
        <v>318.60969599999999</v>
      </c>
    </row>
    <row r="216" spans="1:8" x14ac:dyDescent="0.2">
      <c r="G216" s="13">
        <f>SUM(G214:G215)</f>
        <v>3186.0969599999999</v>
      </c>
    </row>
    <row r="218" spans="1:8" s="9" customFormat="1" ht="11.25" customHeight="1" x14ac:dyDescent="0.2">
      <c r="A218" s="9" t="s">
        <v>245</v>
      </c>
      <c r="G218" s="9" t="s">
        <v>244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tabSelected="1" topLeftCell="A194" workbookViewId="0">
      <selection activeCell="E207" sqref="E207:J220"/>
    </sheetView>
  </sheetViews>
  <sheetFormatPr defaultRowHeight="11.25" x14ac:dyDescent="0.2"/>
  <cols>
    <col min="1" max="1" width="46" style="2" customWidth="1"/>
    <col min="2" max="6" width="9.140625" style="2"/>
    <col min="7" max="7" width="10" style="2" bestFit="1" customWidth="1"/>
    <col min="8" max="8" width="9.140625" style="2"/>
    <col min="9" max="9" width="0" style="2" hidden="1" customWidth="1"/>
    <col min="10" max="16384" width="9.140625" style="2"/>
  </cols>
  <sheetData>
    <row r="1" spans="1:11" s="4" customFormat="1" ht="15" customHeight="1" x14ac:dyDescent="0.25">
      <c r="A1" s="3" t="s">
        <v>246</v>
      </c>
    </row>
    <row r="2" spans="1:11" s="5" customFormat="1" ht="14.2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11" ht="39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11" x14ac:dyDescent="0.2">
      <c r="A4" s="16" t="s">
        <v>243</v>
      </c>
      <c r="B4" s="11"/>
      <c r="C4" s="11"/>
      <c r="D4" s="11"/>
      <c r="E4" s="11"/>
      <c r="F4" s="11"/>
      <c r="G4" s="11">
        <v>324.85000000000002</v>
      </c>
      <c r="H4" s="11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s="26" customFormat="1" ht="11.25" customHeight="1" x14ac:dyDescent="0.2">
      <c r="A6" s="24" t="s">
        <v>9</v>
      </c>
      <c r="B6" s="24">
        <v>299</v>
      </c>
      <c r="C6" s="24" t="s">
        <v>10</v>
      </c>
      <c r="D6" s="24" t="s">
        <v>11</v>
      </c>
      <c r="E6" s="24">
        <v>269.3</v>
      </c>
      <c r="F6" s="24">
        <v>2.4700000000000002</v>
      </c>
      <c r="G6" s="25">
        <f>ROUND(E6*F6*B6/1000,2)</f>
        <v>198.89</v>
      </c>
      <c r="H6" s="24" t="s">
        <v>12</v>
      </c>
      <c r="I6" s="26">
        <f>ROUND(F6,2)</f>
        <v>2.4700000000000002</v>
      </c>
      <c r="K6" s="26">
        <f>ROUND(F6*1.02,2)</f>
        <v>2.52</v>
      </c>
    </row>
    <row r="7" spans="1:11" s="26" customFormat="1" ht="11.25" customHeight="1" x14ac:dyDescent="0.2">
      <c r="A7" s="24" t="s">
        <v>13</v>
      </c>
      <c r="B7" s="24">
        <v>12</v>
      </c>
      <c r="C7" s="24" t="s">
        <v>10</v>
      </c>
      <c r="D7" s="24" t="s">
        <v>11</v>
      </c>
      <c r="E7" s="24">
        <v>269.3</v>
      </c>
      <c r="F7" s="24">
        <v>3.49</v>
      </c>
      <c r="G7" s="25">
        <f t="shared" ref="G7:G25" si="0">ROUND(E7*F7*B7/1000,2)</f>
        <v>11.28</v>
      </c>
      <c r="H7" s="24"/>
      <c r="I7" s="26">
        <f t="shared" ref="I7:I25" si="1">ROUND(F7,2)</f>
        <v>3.49</v>
      </c>
      <c r="K7" s="26">
        <f t="shared" ref="K7:K44" si="2">ROUND(F7*1.02,2)</f>
        <v>3.56</v>
      </c>
    </row>
    <row r="8" spans="1:11" s="26" customFormat="1" ht="11.25" customHeight="1" x14ac:dyDescent="0.2">
      <c r="A8" s="24" t="s">
        <v>14</v>
      </c>
      <c r="B8" s="24">
        <v>52</v>
      </c>
      <c r="C8" s="24" t="s">
        <v>10</v>
      </c>
      <c r="D8" s="24" t="s">
        <v>11</v>
      </c>
      <c r="E8" s="24">
        <v>942.7</v>
      </c>
      <c r="F8" s="24">
        <v>2.15</v>
      </c>
      <c r="G8" s="25">
        <f t="shared" si="0"/>
        <v>105.39</v>
      </c>
      <c r="H8" s="24" t="s">
        <v>15</v>
      </c>
      <c r="I8" s="26">
        <f t="shared" si="1"/>
        <v>2.15</v>
      </c>
      <c r="K8" s="26">
        <f t="shared" si="2"/>
        <v>2.19</v>
      </c>
    </row>
    <row r="9" spans="1:11" s="26" customFormat="1" ht="11.25" customHeight="1" x14ac:dyDescent="0.2">
      <c r="A9" s="24" t="s">
        <v>16</v>
      </c>
      <c r="B9" s="24">
        <v>12</v>
      </c>
      <c r="C9" s="24" t="s">
        <v>10</v>
      </c>
      <c r="D9" s="24" t="s">
        <v>11</v>
      </c>
      <c r="E9" s="24">
        <v>942.7</v>
      </c>
      <c r="F9" s="24">
        <v>2.74</v>
      </c>
      <c r="G9" s="25">
        <f t="shared" si="0"/>
        <v>31</v>
      </c>
      <c r="H9" s="24"/>
      <c r="I9" s="26">
        <f t="shared" si="1"/>
        <v>2.74</v>
      </c>
      <c r="K9" s="26">
        <f t="shared" si="2"/>
        <v>2.79</v>
      </c>
    </row>
    <row r="10" spans="1:11" s="26" customFormat="1" ht="11.25" customHeight="1" x14ac:dyDescent="0.2">
      <c r="A10" s="24" t="s">
        <v>17</v>
      </c>
      <c r="B10" s="24">
        <v>299</v>
      </c>
      <c r="C10" s="24" t="s">
        <v>10</v>
      </c>
      <c r="D10" s="24" t="s">
        <v>11</v>
      </c>
      <c r="E10" s="24">
        <v>60</v>
      </c>
      <c r="F10" s="24">
        <v>3.33</v>
      </c>
      <c r="G10" s="25">
        <f t="shared" si="0"/>
        <v>59.74</v>
      </c>
      <c r="H10" s="24" t="s">
        <v>15</v>
      </c>
      <c r="I10" s="26">
        <f t="shared" si="1"/>
        <v>3.33</v>
      </c>
      <c r="K10" s="26">
        <f t="shared" si="2"/>
        <v>3.4</v>
      </c>
    </row>
    <row r="11" spans="1:11" s="26" customFormat="1" ht="11.25" customHeight="1" x14ac:dyDescent="0.2">
      <c r="A11" s="24" t="s">
        <v>18</v>
      </c>
      <c r="B11" s="24">
        <v>52</v>
      </c>
      <c r="C11" s="24" t="s">
        <v>10</v>
      </c>
      <c r="D11" s="24" t="s">
        <v>19</v>
      </c>
      <c r="E11" s="24">
        <v>30</v>
      </c>
      <c r="F11" s="24">
        <v>21.23</v>
      </c>
      <c r="G11" s="25">
        <f t="shared" si="0"/>
        <v>33.119999999999997</v>
      </c>
      <c r="H11" s="24" t="s">
        <v>12</v>
      </c>
      <c r="I11" s="26">
        <f t="shared" si="1"/>
        <v>21.23</v>
      </c>
      <c r="K11" s="26">
        <f t="shared" si="2"/>
        <v>21.65</v>
      </c>
    </row>
    <row r="12" spans="1:11" s="26" customFormat="1" ht="11.25" customHeight="1" x14ac:dyDescent="0.2">
      <c r="A12" s="24" t="s">
        <v>20</v>
      </c>
      <c r="B12" s="24">
        <v>299</v>
      </c>
      <c r="C12" s="24" t="s">
        <v>10</v>
      </c>
      <c r="D12" s="24" t="s">
        <v>11</v>
      </c>
      <c r="E12" s="24">
        <v>13.5</v>
      </c>
      <c r="F12" s="24">
        <v>3.52</v>
      </c>
      <c r="G12" s="25">
        <f t="shared" si="0"/>
        <v>14.21</v>
      </c>
      <c r="H12" s="24" t="s">
        <v>12</v>
      </c>
      <c r="I12" s="26">
        <f t="shared" si="1"/>
        <v>3.52</v>
      </c>
      <c r="K12" s="26">
        <f t="shared" si="2"/>
        <v>3.59</v>
      </c>
    </row>
    <row r="13" spans="1:11" s="26" customFormat="1" ht="11.25" customHeight="1" x14ac:dyDescent="0.2">
      <c r="A13" s="24" t="s">
        <v>21</v>
      </c>
      <c r="B13" s="24">
        <v>1</v>
      </c>
      <c r="C13" s="24" t="s">
        <v>22</v>
      </c>
      <c r="D13" s="24" t="s">
        <v>11</v>
      </c>
      <c r="E13" s="24">
        <v>0</v>
      </c>
      <c r="F13" s="24">
        <v>0</v>
      </c>
      <c r="G13" s="25">
        <f t="shared" si="0"/>
        <v>0</v>
      </c>
      <c r="H13" s="24" t="s">
        <v>23</v>
      </c>
      <c r="I13" s="26">
        <f t="shared" si="1"/>
        <v>0</v>
      </c>
      <c r="K13" s="26">
        <f t="shared" si="2"/>
        <v>0</v>
      </c>
    </row>
    <row r="14" spans="1:11" s="26" customFormat="1" ht="11.25" customHeight="1" x14ac:dyDescent="0.2">
      <c r="A14" s="24" t="s">
        <v>24</v>
      </c>
      <c r="B14" s="24">
        <v>1</v>
      </c>
      <c r="C14" s="24" t="s">
        <v>10</v>
      </c>
      <c r="D14" s="24" t="s">
        <v>11</v>
      </c>
      <c r="E14" s="24">
        <v>119</v>
      </c>
      <c r="F14" s="24">
        <v>9.0500000000000007</v>
      </c>
      <c r="G14" s="25">
        <f t="shared" si="0"/>
        <v>1.08</v>
      </c>
      <c r="H14" s="24" t="s">
        <v>25</v>
      </c>
      <c r="I14" s="26">
        <f t="shared" si="1"/>
        <v>9.0500000000000007</v>
      </c>
      <c r="K14" s="26">
        <f t="shared" si="2"/>
        <v>9.23</v>
      </c>
    </row>
    <row r="15" spans="1:11" s="26" customFormat="1" ht="11.25" customHeight="1" x14ac:dyDescent="0.2">
      <c r="A15" s="24" t="s">
        <v>26</v>
      </c>
      <c r="B15" s="24">
        <v>1</v>
      </c>
      <c r="C15" s="24" t="s">
        <v>10</v>
      </c>
      <c r="D15" s="24" t="s">
        <v>11</v>
      </c>
      <c r="E15" s="24">
        <v>5116</v>
      </c>
      <c r="F15" s="24">
        <v>3.01</v>
      </c>
      <c r="G15" s="25">
        <f t="shared" si="0"/>
        <v>15.4</v>
      </c>
      <c r="H15" s="24" t="s">
        <v>25</v>
      </c>
      <c r="I15" s="26">
        <f t="shared" si="1"/>
        <v>3.01</v>
      </c>
      <c r="K15" s="26">
        <f t="shared" si="2"/>
        <v>3.07</v>
      </c>
    </row>
    <row r="16" spans="1:11" s="26" customFormat="1" ht="11.25" customHeight="1" x14ac:dyDescent="0.2">
      <c r="A16" s="24" t="s">
        <v>27</v>
      </c>
      <c r="B16" s="24">
        <v>1</v>
      </c>
      <c r="C16" s="24" t="s">
        <v>10</v>
      </c>
      <c r="D16" s="24" t="s">
        <v>11</v>
      </c>
      <c r="E16" s="24">
        <v>180</v>
      </c>
      <c r="F16" s="24">
        <v>1.87</v>
      </c>
      <c r="G16" s="25">
        <f t="shared" si="0"/>
        <v>0.34</v>
      </c>
      <c r="H16" s="24" t="s">
        <v>25</v>
      </c>
      <c r="I16" s="26">
        <f t="shared" si="1"/>
        <v>1.87</v>
      </c>
      <c r="K16" s="26">
        <f t="shared" si="2"/>
        <v>1.91</v>
      </c>
    </row>
    <row r="17" spans="1:11" s="26" customFormat="1" ht="11.25" customHeight="1" x14ac:dyDescent="0.2">
      <c r="A17" s="24" t="s">
        <v>28</v>
      </c>
      <c r="B17" s="24">
        <v>1</v>
      </c>
      <c r="C17" s="24" t="s">
        <v>10</v>
      </c>
      <c r="D17" s="24" t="s">
        <v>19</v>
      </c>
      <c r="E17" s="24">
        <v>12</v>
      </c>
      <c r="F17" s="24">
        <v>0</v>
      </c>
      <c r="G17" s="25">
        <f t="shared" si="0"/>
        <v>0</v>
      </c>
      <c r="H17" s="24" t="s">
        <v>25</v>
      </c>
      <c r="I17" s="26">
        <f t="shared" si="1"/>
        <v>0</v>
      </c>
      <c r="K17" s="26">
        <f t="shared" si="2"/>
        <v>0</v>
      </c>
    </row>
    <row r="18" spans="1:11" s="26" customFormat="1" ht="11.25" customHeight="1" x14ac:dyDescent="0.2">
      <c r="A18" s="24" t="s">
        <v>29</v>
      </c>
      <c r="B18" s="24">
        <v>2</v>
      </c>
      <c r="C18" s="24" t="s">
        <v>10</v>
      </c>
      <c r="D18" s="24" t="s">
        <v>11</v>
      </c>
      <c r="E18" s="24">
        <v>8.6</v>
      </c>
      <c r="F18" s="24">
        <v>4.37</v>
      </c>
      <c r="G18" s="25">
        <f t="shared" si="0"/>
        <v>0.08</v>
      </c>
      <c r="H18" s="24" t="s">
        <v>30</v>
      </c>
      <c r="I18" s="26">
        <f t="shared" si="1"/>
        <v>4.37</v>
      </c>
      <c r="K18" s="26">
        <f t="shared" si="2"/>
        <v>4.46</v>
      </c>
    </row>
    <row r="19" spans="1:11" s="26" customFormat="1" ht="11.25" customHeight="1" x14ac:dyDescent="0.2">
      <c r="A19" s="24" t="s">
        <v>31</v>
      </c>
      <c r="B19" s="24">
        <v>1</v>
      </c>
      <c r="C19" s="24" t="s">
        <v>10</v>
      </c>
      <c r="D19" s="24" t="s">
        <v>19</v>
      </c>
      <c r="E19" s="24">
        <v>0</v>
      </c>
      <c r="F19" s="24">
        <v>0</v>
      </c>
      <c r="G19" s="25">
        <f t="shared" si="0"/>
        <v>0</v>
      </c>
      <c r="H19" s="24" t="s">
        <v>25</v>
      </c>
      <c r="I19" s="26">
        <f t="shared" si="1"/>
        <v>0</v>
      </c>
      <c r="K19" s="26">
        <f t="shared" si="2"/>
        <v>0</v>
      </c>
    </row>
    <row r="20" spans="1:11" s="26" customFormat="1" ht="11.25" customHeight="1" x14ac:dyDescent="0.2">
      <c r="A20" s="24" t="s">
        <v>32</v>
      </c>
      <c r="B20" s="24">
        <v>1</v>
      </c>
      <c r="C20" s="24" t="s">
        <v>10</v>
      </c>
      <c r="D20" s="24" t="s">
        <v>11</v>
      </c>
      <c r="E20" s="24">
        <v>0</v>
      </c>
      <c r="F20" s="24">
        <v>0</v>
      </c>
      <c r="G20" s="25">
        <f t="shared" si="0"/>
        <v>0</v>
      </c>
      <c r="H20" s="24" t="s">
        <v>25</v>
      </c>
      <c r="I20" s="26">
        <f t="shared" si="1"/>
        <v>0</v>
      </c>
      <c r="K20" s="26">
        <f t="shared" si="2"/>
        <v>0</v>
      </c>
    </row>
    <row r="21" spans="1:11" s="26" customFormat="1" ht="11.25" customHeight="1" x14ac:dyDescent="0.2">
      <c r="A21" s="24" t="s">
        <v>33</v>
      </c>
      <c r="B21" s="24">
        <v>1</v>
      </c>
      <c r="C21" s="24" t="s">
        <v>10</v>
      </c>
      <c r="D21" s="24" t="s">
        <v>11</v>
      </c>
      <c r="E21" s="24">
        <v>108.5</v>
      </c>
      <c r="F21" s="24">
        <v>2.69</v>
      </c>
      <c r="G21" s="25">
        <f t="shared" si="0"/>
        <v>0.28999999999999998</v>
      </c>
      <c r="H21" s="24" t="s">
        <v>25</v>
      </c>
      <c r="I21" s="26">
        <f t="shared" si="1"/>
        <v>2.69</v>
      </c>
      <c r="K21" s="26">
        <f t="shared" si="2"/>
        <v>2.74</v>
      </c>
    </row>
    <row r="22" spans="1:11" s="26" customFormat="1" ht="11.25" customHeight="1" x14ac:dyDescent="0.2">
      <c r="A22" s="24" t="s">
        <v>34</v>
      </c>
      <c r="B22" s="24">
        <v>1</v>
      </c>
      <c r="C22" s="24" t="s">
        <v>10</v>
      </c>
      <c r="D22" s="24" t="s">
        <v>11</v>
      </c>
      <c r="E22" s="24">
        <v>54</v>
      </c>
      <c r="F22" s="24">
        <v>5.43</v>
      </c>
      <c r="G22" s="25">
        <f t="shared" si="0"/>
        <v>0.28999999999999998</v>
      </c>
      <c r="H22" s="24" t="s">
        <v>30</v>
      </c>
      <c r="I22" s="26">
        <f t="shared" si="1"/>
        <v>5.43</v>
      </c>
      <c r="K22" s="26">
        <f t="shared" si="2"/>
        <v>5.54</v>
      </c>
    </row>
    <row r="23" spans="1:11" s="26" customFormat="1" ht="11.25" customHeight="1" x14ac:dyDescent="0.2">
      <c r="A23" s="24" t="s">
        <v>35</v>
      </c>
      <c r="B23" s="24">
        <v>1</v>
      </c>
      <c r="C23" s="24" t="s">
        <v>10</v>
      </c>
      <c r="D23" s="24" t="s">
        <v>11</v>
      </c>
      <c r="E23" s="24">
        <v>108.5</v>
      </c>
      <c r="F23" s="24">
        <v>2.69</v>
      </c>
      <c r="G23" s="25">
        <f t="shared" si="0"/>
        <v>0.28999999999999998</v>
      </c>
      <c r="H23" s="24" t="s">
        <v>25</v>
      </c>
      <c r="I23" s="26">
        <f t="shared" si="1"/>
        <v>2.69</v>
      </c>
      <c r="K23" s="26">
        <f t="shared" si="2"/>
        <v>2.74</v>
      </c>
    </row>
    <row r="24" spans="1:11" s="26" customFormat="1" ht="11.25" customHeight="1" x14ac:dyDescent="0.2">
      <c r="A24" s="24" t="s">
        <v>36</v>
      </c>
      <c r="B24" s="24">
        <v>1</v>
      </c>
      <c r="C24" s="24" t="s">
        <v>10</v>
      </c>
      <c r="D24" s="24" t="s">
        <v>11</v>
      </c>
      <c r="E24" s="24">
        <v>19.600000000000001</v>
      </c>
      <c r="F24" s="24">
        <v>2.1800000000000002</v>
      </c>
      <c r="G24" s="25">
        <f t="shared" si="0"/>
        <v>0.04</v>
      </c>
      <c r="H24" s="24" t="s">
        <v>25</v>
      </c>
      <c r="I24" s="26">
        <f t="shared" si="1"/>
        <v>2.1800000000000002</v>
      </c>
      <c r="K24" s="26">
        <f t="shared" si="2"/>
        <v>2.2200000000000002</v>
      </c>
    </row>
    <row r="25" spans="1:11" s="26" customFormat="1" ht="11.25" customHeight="1" x14ac:dyDescent="0.2">
      <c r="A25" s="24" t="s">
        <v>37</v>
      </c>
      <c r="B25" s="24">
        <v>2</v>
      </c>
      <c r="C25" s="24" t="s">
        <v>10</v>
      </c>
      <c r="D25" s="24" t="s">
        <v>11</v>
      </c>
      <c r="E25" s="24">
        <v>1698</v>
      </c>
      <c r="F25" s="24">
        <v>2.19</v>
      </c>
      <c r="G25" s="25">
        <f t="shared" si="0"/>
        <v>7.44</v>
      </c>
      <c r="H25" s="24" t="s">
        <v>30</v>
      </c>
      <c r="I25" s="26">
        <f t="shared" si="1"/>
        <v>2.19</v>
      </c>
      <c r="K25" s="26">
        <f t="shared" si="2"/>
        <v>2.23</v>
      </c>
    </row>
    <row r="26" spans="1:11" s="26" customFormat="1" ht="11.25" customHeight="1" x14ac:dyDescent="0.2">
      <c r="A26" s="27" t="s">
        <v>38</v>
      </c>
      <c r="B26" s="28"/>
      <c r="C26" s="28"/>
      <c r="D26" s="28"/>
      <c r="E26" s="28"/>
      <c r="F26" s="28"/>
      <c r="G26" s="28"/>
      <c r="H26" s="29"/>
      <c r="K26" s="26">
        <f t="shared" si="2"/>
        <v>0</v>
      </c>
    </row>
    <row r="27" spans="1:11" s="26" customFormat="1" ht="11.25" customHeight="1" x14ac:dyDescent="0.2">
      <c r="A27" s="24" t="s">
        <v>39</v>
      </c>
      <c r="B27" s="24">
        <v>5</v>
      </c>
      <c r="C27" s="24" t="s">
        <v>40</v>
      </c>
      <c r="D27" s="24" t="s">
        <v>41</v>
      </c>
      <c r="E27" s="24">
        <v>0</v>
      </c>
      <c r="F27" s="24">
        <v>0</v>
      </c>
      <c r="G27" s="24">
        <v>0</v>
      </c>
      <c r="H27" s="24" t="s">
        <v>42</v>
      </c>
      <c r="K27" s="26">
        <f t="shared" si="2"/>
        <v>0</v>
      </c>
    </row>
    <row r="28" spans="1:11" s="26" customFormat="1" ht="11.25" customHeight="1" x14ac:dyDescent="0.2">
      <c r="A28" s="24" t="s">
        <v>43</v>
      </c>
      <c r="B28" s="24">
        <v>5</v>
      </c>
      <c r="C28" s="24" t="s">
        <v>40</v>
      </c>
      <c r="D28" s="24" t="s">
        <v>19</v>
      </c>
      <c r="E28" s="24">
        <v>0</v>
      </c>
      <c r="F28" s="24">
        <v>0</v>
      </c>
      <c r="G28" s="24">
        <v>0</v>
      </c>
      <c r="H28" s="24" t="s">
        <v>42</v>
      </c>
      <c r="K28" s="26">
        <f t="shared" si="2"/>
        <v>0</v>
      </c>
    </row>
    <row r="29" spans="1:11" s="26" customFormat="1" ht="11.25" customHeight="1" x14ac:dyDescent="0.2">
      <c r="A29" s="27" t="s">
        <v>44</v>
      </c>
      <c r="B29" s="28"/>
      <c r="C29" s="28"/>
      <c r="D29" s="28"/>
      <c r="E29" s="28"/>
      <c r="F29" s="28"/>
      <c r="G29" s="28"/>
      <c r="H29" s="29"/>
      <c r="K29" s="26">
        <f t="shared" si="2"/>
        <v>0</v>
      </c>
    </row>
    <row r="30" spans="1:11" s="26" customFormat="1" ht="11.25" customHeight="1" x14ac:dyDescent="0.2">
      <c r="A30" s="24" t="s">
        <v>45</v>
      </c>
      <c r="B30" s="24">
        <v>5</v>
      </c>
      <c r="C30" s="24" t="s">
        <v>46</v>
      </c>
      <c r="D30" s="24" t="s">
        <v>47</v>
      </c>
      <c r="E30" s="24">
        <v>0</v>
      </c>
      <c r="F30" s="24">
        <v>0</v>
      </c>
      <c r="G30" s="24">
        <v>25.86</v>
      </c>
      <c r="H30" s="24" t="s">
        <v>48</v>
      </c>
      <c r="K30" s="26">
        <f t="shared" si="2"/>
        <v>0</v>
      </c>
    </row>
    <row r="31" spans="1:11" s="26" customFormat="1" ht="11.25" customHeight="1" x14ac:dyDescent="0.2">
      <c r="A31" s="24" t="s">
        <v>49</v>
      </c>
      <c r="B31" s="24">
        <v>1</v>
      </c>
      <c r="C31" s="24" t="s">
        <v>40</v>
      </c>
      <c r="D31" s="24" t="s">
        <v>47</v>
      </c>
      <c r="E31" s="24">
        <v>0</v>
      </c>
      <c r="F31" s="24">
        <v>0</v>
      </c>
      <c r="G31" s="24">
        <v>0</v>
      </c>
      <c r="H31" s="24" t="s">
        <v>50</v>
      </c>
      <c r="K31" s="26">
        <f t="shared" si="2"/>
        <v>0</v>
      </c>
    </row>
    <row r="32" spans="1:11" s="26" customFormat="1" ht="11.25" customHeight="1" x14ac:dyDescent="0.2">
      <c r="A32" s="24" t="s">
        <v>51</v>
      </c>
      <c r="B32" s="24">
        <v>0</v>
      </c>
      <c r="C32" s="24" t="s">
        <v>10</v>
      </c>
      <c r="D32" s="24" t="s">
        <v>11</v>
      </c>
      <c r="E32" s="24">
        <v>0</v>
      </c>
      <c r="F32" s="24">
        <v>0</v>
      </c>
      <c r="G32" s="24">
        <v>0</v>
      </c>
      <c r="H32" s="24" t="s">
        <v>25</v>
      </c>
      <c r="K32" s="26">
        <f t="shared" si="2"/>
        <v>0</v>
      </c>
    </row>
    <row r="33" spans="1:11" s="26" customFormat="1" ht="11.25" customHeight="1" x14ac:dyDescent="0.2">
      <c r="A33" s="24" t="s">
        <v>52</v>
      </c>
      <c r="B33" s="24">
        <v>1</v>
      </c>
      <c r="C33" s="24" t="s">
        <v>10</v>
      </c>
      <c r="D33" s="24" t="s">
        <v>11</v>
      </c>
      <c r="E33" s="24">
        <v>1500</v>
      </c>
      <c r="F33" s="24">
        <v>1.81</v>
      </c>
      <c r="G33" s="25">
        <f>ROUND(E33*F33*B33/1000,2)</f>
        <v>2.72</v>
      </c>
      <c r="H33" s="24" t="s">
        <v>25</v>
      </c>
      <c r="I33" s="26">
        <f t="shared" ref="I33" si="3">ROUND(F33,2)</f>
        <v>1.81</v>
      </c>
      <c r="K33" s="26">
        <f t="shared" si="2"/>
        <v>1.85</v>
      </c>
    </row>
    <row r="34" spans="1:11" s="26" customFormat="1" ht="11.25" customHeight="1" x14ac:dyDescent="0.2">
      <c r="A34" s="27" t="s">
        <v>53</v>
      </c>
      <c r="B34" s="28"/>
      <c r="C34" s="28"/>
      <c r="D34" s="28"/>
      <c r="E34" s="28"/>
      <c r="F34" s="28"/>
      <c r="G34" s="28"/>
      <c r="H34" s="29"/>
      <c r="K34" s="26">
        <f t="shared" si="2"/>
        <v>0</v>
      </c>
    </row>
    <row r="35" spans="1:11" s="26" customFormat="1" ht="11.25" customHeight="1" x14ac:dyDescent="0.2">
      <c r="A35" s="24" t="s">
        <v>54</v>
      </c>
      <c r="B35" s="24">
        <v>365</v>
      </c>
      <c r="C35" s="24" t="s">
        <v>10</v>
      </c>
      <c r="D35" s="24" t="s">
        <v>47</v>
      </c>
      <c r="E35" s="24">
        <v>19</v>
      </c>
      <c r="F35" s="24">
        <v>8.4600000000000009</v>
      </c>
      <c r="G35" s="25">
        <f t="shared" ref="G35:G36" si="4">ROUND(E35*F35*B35/1000,2)</f>
        <v>58.67</v>
      </c>
      <c r="H35" s="24"/>
      <c r="I35" s="26">
        <f t="shared" ref="I35:I36" si="5">ROUND(F35,2)</f>
        <v>8.4600000000000009</v>
      </c>
      <c r="K35" s="26">
        <f t="shared" si="2"/>
        <v>8.6300000000000008</v>
      </c>
    </row>
    <row r="36" spans="1:11" s="26" customFormat="1" ht="11.25" customHeight="1" x14ac:dyDescent="0.2">
      <c r="A36" s="24" t="s">
        <v>55</v>
      </c>
      <c r="B36" s="24">
        <v>24</v>
      </c>
      <c r="C36" s="24" t="s">
        <v>10</v>
      </c>
      <c r="D36" s="24" t="s">
        <v>47</v>
      </c>
      <c r="E36" s="24">
        <v>54</v>
      </c>
      <c r="F36" s="24">
        <v>3.66</v>
      </c>
      <c r="G36" s="25">
        <f t="shared" si="4"/>
        <v>4.74</v>
      </c>
      <c r="H36" s="24"/>
      <c r="I36" s="26">
        <f t="shared" si="5"/>
        <v>3.66</v>
      </c>
      <c r="K36" s="26">
        <f t="shared" si="2"/>
        <v>3.73</v>
      </c>
    </row>
    <row r="37" spans="1:11" s="9" customFormat="1" ht="11.25" customHeight="1" x14ac:dyDescent="0.2">
      <c r="A37" s="19" t="s">
        <v>56</v>
      </c>
      <c r="B37" s="20"/>
      <c r="C37" s="20"/>
      <c r="D37" s="20"/>
      <c r="E37" s="20"/>
      <c r="F37" s="21"/>
      <c r="G37" s="12">
        <f>SUM(G6:G36)</f>
        <v>570.87</v>
      </c>
      <c r="H37" s="12"/>
      <c r="K37" s="2">
        <f t="shared" si="2"/>
        <v>0</v>
      </c>
    </row>
    <row r="38" spans="1:11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K38" s="2">
        <f t="shared" si="2"/>
        <v>0</v>
      </c>
    </row>
    <row r="39" spans="1:11" ht="11.25" customHeight="1" x14ac:dyDescent="0.2">
      <c r="A39" s="1" t="s">
        <v>58</v>
      </c>
      <c r="B39" s="1">
        <v>365</v>
      </c>
      <c r="C39" s="1" t="s">
        <v>10</v>
      </c>
      <c r="D39" s="1" t="s">
        <v>59</v>
      </c>
      <c r="E39" s="1">
        <v>2.11</v>
      </c>
      <c r="F39" s="1">
        <v>293.77</v>
      </c>
      <c r="G39" s="22">
        <f>ROUND(E39*F39*B39/1000,2)</f>
        <v>226.25</v>
      </c>
      <c r="H39" s="1" t="s">
        <v>12</v>
      </c>
      <c r="I39" s="2">
        <f t="shared" ref="I39" si="6">ROUND(F39,2)</f>
        <v>293.77</v>
      </c>
      <c r="K39" s="2">
        <f t="shared" si="2"/>
        <v>299.64999999999998</v>
      </c>
    </row>
    <row r="40" spans="1:11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  <c r="K40" s="2">
        <f t="shared" si="2"/>
        <v>0</v>
      </c>
    </row>
    <row r="41" spans="1:11" ht="11.25" customHeight="1" x14ac:dyDescent="0.2">
      <c r="A41" s="1" t="s">
        <v>60</v>
      </c>
      <c r="B41" s="1">
        <v>365</v>
      </c>
      <c r="C41" s="1" t="s">
        <v>10</v>
      </c>
      <c r="D41" s="1" t="s">
        <v>47</v>
      </c>
      <c r="E41" s="1">
        <v>2.11</v>
      </c>
      <c r="F41" s="1">
        <v>244.52</v>
      </c>
      <c r="G41" s="22">
        <f>ROUND(E41*F41*B41/1000,2)</f>
        <v>188.32</v>
      </c>
      <c r="H41" s="1"/>
      <c r="I41" s="2">
        <f t="shared" ref="I41" si="7">ROUND(F41,2)</f>
        <v>244.52</v>
      </c>
      <c r="K41" s="2">
        <f t="shared" si="2"/>
        <v>249.41</v>
      </c>
    </row>
    <row r="42" spans="1:11" s="9" customFormat="1" ht="11.25" customHeight="1" x14ac:dyDescent="0.2">
      <c r="A42" s="19" t="s">
        <v>61</v>
      </c>
      <c r="B42" s="20"/>
      <c r="C42" s="20"/>
      <c r="D42" s="20"/>
      <c r="E42" s="20"/>
      <c r="F42" s="21"/>
      <c r="G42" s="15">
        <f>SUM(G39:G41)</f>
        <v>414.57</v>
      </c>
      <c r="H42" s="12"/>
      <c r="K42" s="2">
        <f t="shared" si="2"/>
        <v>0</v>
      </c>
    </row>
    <row r="43" spans="1:11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  <c r="K43" s="2">
        <f t="shared" si="2"/>
        <v>0</v>
      </c>
    </row>
    <row r="44" spans="1:11" ht="11.25" customHeight="1" x14ac:dyDescent="0.2">
      <c r="A44" s="1" t="s">
        <v>63</v>
      </c>
      <c r="B44" s="1">
        <v>365</v>
      </c>
      <c r="C44" s="1" t="s">
        <v>10</v>
      </c>
      <c r="D44" s="1" t="s">
        <v>59</v>
      </c>
      <c r="E44" s="1">
        <v>0.66</v>
      </c>
      <c r="F44" s="1">
        <v>548.36</v>
      </c>
      <c r="G44" s="22">
        <f>ROUND(E44*F44*B44/1000,2)</f>
        <v>132.1</v>
      </c>
      <c r="H44" s="1"/>
      <c r="K44" s="2">
        <f t="shared" si="2"/>
        <v>559.33000000000004</v>
      </c>
    </row>
    <row r="45" spans="1:11" s="9" customFormat="1" ht="11.25" customHeight="1" x14ac:dyDescent="0.2">
      <c r="A45" s="19" t="s">
        <v>64</v>
      </c>
      <c r="B45" s="20"/>
      <c r="C45" s="20"/>
      <c r="D45" s="20"/>
      <c r="E45" s="20"/>
      <c r="F45" s="21"/>
      <c r="G45" s="15">
        <f>SUM(G44)</f>
        <v>132.1</v>
      </c>
      <c r="H45" s="12"/>
    </row>
    <row r="46" spans="1:11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1" t="s">
        <v>68</v>
      </c>
      <c r="B49" s="1">
        <v>1</v>
      </c>
      <c r="C49" s="1" t="s">
        <v>69</v>
      </c>
      <c r="D49" s="1" t="s">
        <v>70</v>
      </c>
      <c r="E49" s="1">
        <v>0</v>
      </c>
      <c r="F49" s="1">
        <v>0</v>
      </c>
      <c r="G49" s="1">
        <v>0</v>
      </c>
      <c r="H49" s="1" t="s">
        <v>71</v>
      </c>
    </row>
    <row r="50" spans="1:8" ht="11.25" customHeight="1" x14ac:dyDescent="0.2">
      <c r="A50" s="1" t="s">
        <v>72</v>
      </c>
      <c r="B50" s="1">
        <v>1</v>
      </c>
      <c r="C50" s="1" t="s">
        <v>69</v>
      </c>
      <c r="D50" s="1" t="s">
        <v>70</v>
      </c>
      <c r="E50" s="1">
        <v>0</v>
      </c>
      <c r="F50" s="1">
        <v>0</v>
      </c>
      <c r="G50" s="1">
        <v>0</v>
      </c>
      <c r="H50" s="1" t="s">
        <v>71</v>
      </c>
    </row>
    <row r="51" spans="1:8" ht="11.25" customHeight="1" x14ac:dyDescent="0.2">
      <c r="A51" s="1" t="s">
        <v>73</v>
      </c>
      <c r="B51" s="1">
        <v>1</v>
      </c>
      <c r="C51" s="1" t="s">
        <v>69</v>
      </c>
      <c r="D51" s="1" t="s">
        <v>70</v>
      </c>
      <c r="E51" s="1">
        <v>0</v>
      </c>
      <c r="F51" s="1">
        <v>0</v>
      </c>
      <c r="G51" s="1">
        <v>0</v>
      </c>
      <c r="H51" s="1" t="s">
        <v>71</v>
      </c>
    </row>
    <row r="52" spans="1:8" ht="11.25" customHeight="1" x14ac:dyDescent="0.2">
      <c r="A52" s="1" t="s">
        <v>74</v>
      </c>
      <c r="B52" s="1">
        <v>1</v>
      </c>
      <c r="C52" s="1" t="s">
        <v>69</v>
      </c>
      <c r="D52" s="1" t="s">
        <v>70</v>
      </c>
      <c r="E52" s="1">
        <v>0</v>
      </c>
      <c r="F52" s="1">
        <v>0</v>
      </c>
      <c r="G52" s="1">
        <v>0</v>
      </c>
      <c r="H52" s="1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1" t="s">
        <v>76</v>
      </c>
      <c r="B54" s="1">
        <v>1</v>
      </c>
      <c r="C54" s="1" t="s">
        <v>69</v>
      </c>
      <c r="D54" s="1" t="s">
        <v>41</v>
      </c>
      <c r="E54" s="1">
        <v>0</v>
      </c>
      <c r="F54" s="1">
        <v>0</v>
      </c>
      <c r="G54" s="1">
        <v>73.39</v>
      </c>
      <c r="H54" s="1" t="s">
        <v>71</v>
      </c>
    </row>
    <row r="55" spans="1:8" ht="11.25" customHeight="1" x14ac:dyDescent="0.2">
      <c r="A55" s="1" t="s">
        <v>77</v>
      </c>
      <c r="B55" s="1">
        <v>1</v>
      </c>
      <c r="C55" s="1" t="s">
        <v>69</v>
      </c>
      <c r="D55" s="1" t="s">
        <v>70</v>
      </c>
      <c r="E55" s="1">
        <v>0</v>
      </c>
      <c r="F55" s="1">
        <v>0</v>
      </c>
      <c r="G55" s="1">
        <v>0</v>
      </c>
      <c r="H55" s="1" t="s">
        <v>71</v>
      </c>
    </row>
    <row r="56" spans="1:8" ht="11.25" customHeight="1" x14ac:dyDescent="0.2">
      <c r="A56" s="1" t="s">
        <v>78</v>
      </c>
      <c r="B56" s="1">
        <v>1</v>
      </c>
      <c r="C56" s="1" t="s">
        <v>69</v>
      </c>
      <c r="D56" s="1" t="s">
        <v>47</v>
      </c>
      <c r="E56" s="1">
        <v>0</v>
      </c>
      <c r="F56" s="1">
        <v>0</v>
      </c>
      <c r="G56" s="1">
        <v>0</v>
      </c>
      <c r="H56" s="1" t="s">
        <v>71</v>
      </c>
    </row>
    <row r="57" spans="1:8" ht="11.25" customHeight="1" x14ac:dyDescent="0.2">
      <c r="A57" s="1" t="s">
        <v>79</v>
      </c>
      <c r="B57" s="1">
        <v>0</v>
      </c>
      <c r="C57" s="1" t="s">
        <v>80</v>
      </c>
      <c r="D57" s="1" t="s">
        <v>19</v>
      </c>
      <c r="E57" s="1">
        <v>0</v>
      </c>
      <c r="F57" s="1">
        <v>0</v>
      </c>
      <c r="G57" s="1">
        <v>0</v>
      </c>
      <c r="H57" s="1" t="s">
        <v>80</v>
      </c>
    </row>
    <row r="58" spans="1:8" ht="11.25" customHeight="1" x14ac:dyDescent="0.2">
      <c r="A58" s="1" t="s">
        <v>81</v>
      </c>
      <c r="B58" s="1">
        <v>1</v>
      </c>
      <c r="C58" s="1" t="s">
        <v>69</v>
      </c>
      <c r="D58" s="1" t="s">
        <v>47</v>
      </c>
      <c r="E58" s="1">
        <v>0</v>
      </c>
      <c r="F58" s="1">
        <v>0</v>
      </c>
      <c r="G58" s="1">
        <v>0</v>
      </c>
      <c r="H58" s="1" t="s">
        <v>71</v>
      </c>
    </row>
    <row r="59" spans="1:8" ht="11.25" customHeight="1" x14ac:dyDescent="0.2">
      <c r="A59" s="1" t="s">
        <v>82</v>
      </c>
      <c r="B59" s="1">
        <v>1</v>
      </c>
      <c r="C59" s="1" t="s">
        <v>69</v>
      </c>
      <c r="D59" s="1" t="s">
        <v>41</v>
      </c>
      <c r="E59" s="1">
        <v>0</v>
      </c>
      <c r="F59" s="1">
        <v>0</v>
      </c>
      <c r="G59" s="1">
        <v>0</v>
      </c>
      <c r="H59" s="1" t="s">
        <v>71</v>
      </c>
    </row>
    <row r="60" spans="1:8" ht="11.25" customHeight="1" x14ac:dyDescent="0.2">
      <c r="A60" s="1" t="s">
        <v>83</v>
      </c>
      <c r="B60" s="1">
        <v>1</v>
      </c>
      <c r="C60" s="1" t="s">
        <v>69</v>
      </c>
      <c r="D60" s="1" t="s">
        <v>19</v>
      </c>
      <c r="E60" s="1">
        <v>0</v>
      </c>
      <c r="F60" s="1">
        <v>0</v>
      </c>
      <c r="G60" s="1">
        <v>0</v>
      </c>
      <c r="H60" s="1" t="s">
        <v>71</v>
      </c>
    </row>
    <row r="61" spans="1:8" ht="11.25" customHeight="1" x14ac:dyDescent="0.2">
      <c r="A61" s="1" t="s">
        <v>84</v>
      </c>
      <c r="B61" s="1">
        <v>1</v>
      </c>
      <c r="C61" s="1" t="s">
        <v>69</v>
      </c>
      <c r="D61" s="1" t="s">
        <v>47</v>
      </c>
      <c r="E61" s="1">
        <v>0</v>
      </c>
      <c r="F61" s="1">
        <v>0</v>
      </c>
      <c r="G61" s="1">
        <v>0</v>
      </c>
      <c r="H61" s="1" t="s">
        <v>71</v>
      </c>
    </row>
    <row r="62" spans="1:8" ht="11.25" customHeight="1" x14ac:dyDescent="0.2">
      <c r="A62" s="1" t="s">
        <v>85</v>
      </c>
      <c r="B62" s="1">
        <v>1</v>
      </c>
      <c r="C62" s="1" t="s">
        <v>80</v>
      </c>
      <c r="D62" s="1" t="s">
        <v>19</v>
      </c>
      <c r="E62" s="1">
        <v>2</v>
      </c>
      <c r="F62" s="1">
        <v>0</v>
      </c>
      <c r="G62" s="1">
        <v>6.11</v>
      </c>
      <c r="H62" s="1" t="s">
        <v>80</v>
      </c>
    </row>
    <row r="63" spans="1:8" ht="11.25" customHeight="1" x14ac:dyDescent="0.2">
      <c r="A63" s="1" t="s">
        <v>86</v>
      </c>
      <c r="B63" s="1">
        <v>1</v>
      </c>
      <c r="C63" s="1" t="s">
        <v>69</v>
      </c>
      <c r="D63" s="1" t="s">
        <v>47</v>
      </c>
      <c r="E63" s="1">
        <v>0</v>
      </c>
      <c r="F63" s="1">
        <v>0</v>
      </c>
      <c r="G63" s="1">
        <v>0</v>
      </c>
      <c r="H63" s="1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1" t="s">
        <v>88</v>
      </c>
      <c r="B65" s="1">
        <v>1</v>
      </c>
      <c r="C65" s="1" t="s">
        <v>69</v>
      </c>
      <c r="D65" s="1" t="s">
        <v>47</v>
      </c>
      <c r="E65" s="1">
        <v>0</v>
      </c>
      <c r="F65" s="1">
        <v>0</v>
      </c>
      <c r="G65" s="1">
        <v>0</v>
      </c>
      <c r="H65" s="1" t="s">
        <v>71</v>
      </c>
    </row>
    <row r="66" spans="1:8" ht="11.25" customHeight="1" x14ac:dyDescent="0.2">
      <c r="A66" s="1" t="s">
        <v>89</v>
      </c>
      <c r="B66" s="1">
        <v>1</v>
      </c>
      <c r="C66" s="1" t="s">
        <v>69</v>
      </c>
      <c r="D66" s="1" t="s">
        <v>70</v>
      </c>
      <c r="E66" s="1">
        <v>0</v>
      </c>
      <c r="F66" s="1">
        <v>0</v>
      </c>
      <c r="G66" s="1">
        <v>12.83</v>
      </c>
      <c r="H66" s="1" t="s">
        <v>71</v>
      </c>
    </row>
    <row r="67" spans="1:8" ht="11.25" customHeight="1" x14ac:dyDescent="0.2">
      <c r="A67" s="1" t="s">
        <v>90</v>
      </c>
      <c r="B67" s="1">
        <v>1</v>
      </c>
      <c r="C67" s="1" t="s">
        <v>69</v>
      </c>
      <c r="D67" s="1" t="s">
        <v>70</v>
      </c>
      <c r="E67" s="1">
        <v>0</v>
      </c>
      <c r="F67" s="1">
        <v>0</v>
      </c>
      <c r="G67" s="1">
        <v>11.61</v>
      </c>
      <c r="H67" s="1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1" t="s">
        <v>92</v>
      </c>
      <c r="B69" s="1">
        <v>2</v>
      </c>
      <c r="C69" s="1" t="s">
        <v>69</v>
      </c>
      <c r="D69" s="1" t="s">
        <v>70</v>
      </c>
      <c r="E69" s="1">
        <v>0</v>
      </c>
      <c r="F69" s="1">
        <v>0</v>
      </c>
      <c r="G69" s="1">
        <v>0</v>
      </c>
      <c r="H69" s="1" t="s">
        <v>93</v>
      </c>
    </row>
    <row r="70" spans="1:8" ht="11.25" customHeight="1" x14ac:dyDescent="0.2">
      <c r="A70" s="1" t="s">
        <v>94</v>
      </c>
      <c r="B70" s="1">
        <v>2</v>
      </c>
      <c r="C70" s="1" t="s">
        <v>69</v>
      </c>
      <c r="D70" s="1" t="s">
        <v>47</v>
      </c>
      <c r="E70" s="1">
        <v>0</v>
      </c>
      <c r="F70" s="1">
        <v>0</v>
      </c>
      <c r="G70" s="1">
        <v>0</v>
      </c>
      <c r="H70" s="1" t="s">
        <v>93</v>
      </c>
    </row>
    <row r="71" spans="1:8" ht="11.25" customHeight="1" x14ac:dyDescent="0.2">
      <c r="A71" s="1" t="s">
        <v>95</v>
      </c>
      <c r="B71" s="1">
        <v>1</v>
      </c>
      <c r="C71" s="1" t="s">
        <v>69</v>
      </c>
      <c r="D71" s="1" t="s">
        <v>41</v>
      </c>
      <c r="E71" s="1">
        <v>0</v>
      </c>
      <c r="F71" s="1">
        <v>0</v>
      </c>
      <c r="G71" s="1">
        <v>0</v>
      </c>
      <c r="H71" s="1" t="s">
        <v>71</v>
      </c>
    </row>
    <row r="72" spans="1:8" ht="11.25" customHeight="1" x14ac:dyDescent="0.2">
      <c r="A72" s="1" t="s">
        <v>96</v>
      </c>
      <c r="B72" s="1">
        <v>1</v>
      </c>
      <c r="C72" s="1" t="s">
        <v>80</v>
      </c>
      <c r="D72" s="1" t="s">
        <v>19</v>
      </c>
      <c r="E72" s="1">
        <v>0</v>
      </c>
      <c r="F72" s="1">
        <v>0</v>
      </c>
      <c r="G72" s="1">
        <v>0</v>
      </c>
      <c r="H72" s="1" t="s">
        <v>80</v>
      </c>
    </row>
    <row r="73" spans="1:8" ht="11.25" customHeight="1" x14ac:dyDescent="0.2">
      <c r="A73" s="1" t="s">
        <v>97</v>
      </c>
      <c r="B73" s="1">
        <v>0</v>
      </c>
      <c r="C73" s="1" t="s">
        <v>80</v>
      </c>
      <c r="D73" s="1" t="s">
        <v>19</v>
      </c>
      <c r="E73" s="1">
        <v>0</v>
      </c>
      <c r="F73" s="1">
        <v>0</v>
      </c>
      <c r="G73" s="1">
        <v>0</v>
      </c>
      <c r="H73" s="1" t="s">
        <v>80</v>
      </c>
    </row>
    <row r="74" spans="1:8" ht="11.25" customHeight="1" x14ac:dyDescent="0.2">
      <c r="A74" s="1" t="s">
        <v>98</v>
      </c>
      <c r="B74" s="1">
        <v>1</v>
      </c>
      <c r="C74" s="1" t="s">
        <v>69</v>
      </c>
      <c r="D74" s="1" t="s">
        <v>19</v>
      </c>
      <c r="E74" s="1">
        <v>180</v>
      </c>
      <c r="F74" s="1">
        <v>0</v>
      </c>
      <c r="G74" s="1">
        <v>6.11</v>
      </c>
      <c r="H74" s="1" t="s">
        <v>71</v>
      </c>
    </row>
    <row r="75" spans="1:8" ht="11.25" customHeight="1" x14ac:dyDescent="0.2">
      <c r="A75" s="1" t="s">
        <v>99</v>
      </c>
      <c r="B75" s="1">
        <v>1</v>
      </c>
      <c r="C75" s="1" t="s">
        <v>69</v>
      </c>
      <c r="D75" s="1" t="s">
        <v>70</v>
      </c>
      <c r="E75" s="1">
        <v>0</v>
      </c>
      <c r="F75" s="1">
        <v>0</v>
      </c>
      <c r="G75" s="1">
        <v>24.44</v>
      </c>
      <c r="H75" s="1" t="s">
        <v>71</v>
      </c>
    </row>
    <row r="76" spans="1:8" ht="11.25" customHeight="1" x14ac:dyDescent="0.2">
      <c r="A76" s="1" t="s">
        <v>100</v>
      </c>
      <c r="B76" s="1">
        <v>1</v>
      </c>
      <c r="C76" s="1" t="s">
        <v>80</v>
      </c>
      <c r="D76" s="1" t="s">
        <v>70</v>
      </c>
      <c r="E76" s="1">
        <v>0</v>
      </c>
      <c r="F76" s="1">
        <v>0</v>
      </c>
      <c r="G76" s="1">
        <v>0</v>
      </c>
      <c r="H76" s="1" t="s">
        <v>80</v>
      </c>
    </row>
    <row r="77" spans="1:8" ht="11.25" customHeight="1" x14ac:dyDescent="0.2">
      <c r="A77" s="1" t="s">
        <v>101</v>
      </c>
      <c r="B77" s="1">
        <v>1</v>
      </c>
      <c r="C77" s="1" t="s">
        <v>69</v>
      </c>
      <c r="D77" s="1" t="s">
        <v>70</v>
      </c>
      <c r="E77" s="1">
        <v>0</v>
      </c>
      <c r="F77" s="1">
        <v>0</v>
      </c>
      <c r="G77" s="1">
        <v>61.11</v>
      </c>
      <c r="H77" s="1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1" t="s">
        <v>103</v>
      </c>
      <c r="B79" s="1">
        <v>1</v>
      </c>
      <c r="C79" s="1" t="s">
        <v>80</v>
      </c>
      <c r="D79" s="1" t="s">
        <v>19</v>
      </c>
      <c r="E79" s="1">
        <v>12</v>
      </c>
      <c r="F79" s="1">
        <v>0</v>
      </c>
      <c r="G79" s="1">
        <v>5.87</v>
      </c>
      <c r="H79" s="1" t="s">
        <v>80</v>
      </c>
    </row>
    <row r="80" spans="1:8" ht="11.25" customHeight="1" x14ac:dyDescent="0.2">
      <c r="A80" s="1" t="s">
        <v>104</v>
      </c>
      <c r="B80" s="1">
        <v>1</v>
      </c>
      <c r="C80" s="1" t="s">
        <v>80</v>
      </c>
      <c r="D80" s="1" t="s">
        <v>19</v>
      </c>
      <c r="E80" s="1">
        <v>0</v>
      </c>
      <c r="F80" s="1">
        <v>0</v>
      </c>
      <c r="G80" s="1">
        <v>0</v>
      </c>
      <c r="H80" s="1" t="s">
        <v>80</v>
      </c>
    </row>
    <row r="81" spans="1:8" ht="11.25" customHeight="1" x14ac:dyDescent="0.2">
      <c r="A81" s="1" t="s">
        <v>105</v>
      </c>
      <c r="B81" s="1">
        <v>1</v>
      </c>
      <c r="C81" s="1" t="s">
        <v>80</v>
      </c>
      <c r="D81" s="1" t="s">
        <v>19</v>
      </c>
      <c r="E81" s="1">
        <v>24</v>
      </c>
      <c r="F81" s="1">
        <v>0</v>
      </c>
      <c r="G81" s="1">
        <v>6.36</v>
      </c>
      <c r="H81" s="1" t="s">
        <v>80</v>
      </c>
    </row>
    <row r="82" spans="1:8" ht="11.25" customHeight="1" x14ac:dyDescent="0.2">
      <c r="A82" s="1" t="s">
        <v>106</v>
      </c>
      <c r="B82" s="1">
        <v>1</v>
      </c>
      <c r="C82" s="1" t="s">
        <v>80</v>
      </c>
      <c r="D82" s="1" t="s">
        <v>19</v>
      </c>
      <c r="E82" s="1">
        <v>24</v>
      </c>
      <c r="F82" s="1">
        <v>0</v>
      </c>
      <c r="G82" s="1">
        <v>0</v>
      </c>
      <c r="H82" s="1" t="s">
        <v>80</v>
      </c>
    </row>
    <row r="83" spans="1:8" ht="11.25" customHeight="1" x14ac:dyDescent="0.2">
      <c r="A83" s="1" t="s">
        <v>107</v>
      </c>
      <c r="B83" s="1">
        <v>1</v>
      </c>
      <c r="C83" s="1" t="s">
        <v>80</v>
      </c>
      <c r="D83" s="1" t="s">
        <v>19</v>
      </c>
      <c r="E83" s="1">
        <v>12</v>
      </c>
      <c r="F83" s="1">
        <v>0</v>
      </c>
      <c r="G83" s="1">
        <v>0</v>
      </c>
      <c r="H83" s="1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1" t="s">
        <v>109</v>
      </c>
      <c r="B85" s="1">
        <v>1</v>
      </c>
      <c r="C85" s="1" t="s">
        <v>69</v>
      </c>
      <c r="D85" s="1" t="s">
        <v>70</v>
      </c>
      <c r="E85" s="1">
        <v>0</v>
      </c>
      <c r="F85" s="1">
        <v>0</v>
      </c>
      <c r="G85" s="1">
        <v>24.44</v>
      </c>
      <c r="H85" s="1" t="s">
        <v>71</v>
      </c>
    </row>
    <row r="86" spans="1:8" ht="11.25" customHeight="1" x14ac:dyDescent="0.2">
      <c r="A86" s="1" t="s">
        <v>110</v>
      </c>
      <c r="B86" s="1">
        <v>1</v>
      </c>
      <c r="C86" s="1" t="s">
        <v>69</v>
      </c>
      <c r="D86" s="1" t="s">
        <v>70</v>
      </c>
      <c r="E86" s="1">
        <v>0</v>
      </c>
      <c r="F86" s="1">
        <v>0</v>
      </c>
      <c r="G86" s="1">
        <v>0</v>
      </c>
      <c r="H86" s="1" t="s">
        <v>71</v>
      </c>
    </row>
    <row r="87" spans="1:8" ht="11.25" customHeight="1" x14ac:dyDescent="0.2">
      <c r="A87" s="1" t="s">
        <v>111</v>
      </c>
      <c r="B87" s="1">
        <v>1</v>
      </c>
      <c r="C87" s="1" t="s">
        <v>69</v>
      </c>
      <c r="D87" s="1" t="s">
        <v>70</v>
      </c>
      <c r="E87" s="1">
        <v>0</v>
      </c>
      <c r="F87" s="1">
        <v>0</v>
      </c>
      <c r="G87" s="1">
        <v>0</v>
      </c>
      <c r="H87" s="1" t="s">
        <v>71</v>
      </c>
    </row>
    <row r="88" spans="1:8" ht="11.25" customHeight="1" x14ac:dyDescent="0.2">
      <c r="A88" s="1" t="s">
        <v>112</v>
      </c>
      <c r="B88" s="1">
        <v>1</v>
      </c>
      <c r="C88" s="1" t="s">
        <v>69</v>
      </c>
      <c r="D88" s="1" t="s">
        <v>19</v>
      </c>
      <c r="E88" s="1">
        <v>0</v>
      </c>
      <c r="F88" s="1">
        <v>0</v>
      </c>
      <c r="G88" s="1">
        <v>0</v>
      </c>
      <c r="H88" s="1" t="s">
        <v>71</v>
      </c>
    </row>
    <row r="89" spans="1:8" ht="11.25" customHeight="1" x14ac:dyDescent="0.2">
      <c r="A89" s="1" t="s">
        <v>113</v>
      </c>
      <c r="B89" s="1">
        <v>1</v>
      </c>
      <c r="C89" s="1" t="s">
        <v>69</v>
      </c>
      <c r="D89" s="1" t="s">
        <v>70</v>
      </c>
      <c r="E89" s="1">
        <v>0</v>
      </c>
      <c r="F89" s="1">
        <v>0</v>
      </c>
      <c r="G89" s="1">
        <v>0</v>
      </c>
      <c r="H89" s="1" t="s">
        <v>71</v>
      </c>
    </row>
    <row r="90" spans="1:8" ht="11.25" customHeight="1" x14ac:dyDescent="0.2">
      <c r="A90" s="1" t="s">
        <v>114</v>
      </c>
      <c r="B90" s="1">
        <v>1</v>
      </c>
      <c r="C90" s="1" t="s">
        <v>69</v>
      </c>
      <c r="D90" s="1" t="s">
        <v>70</v>
      </c>
      <c r="E90" s="1">
        <v>0</v>
      </c>
      <c r="F90" s="1">
        <v>0</v>
      </c>
      <c r="G90" s="1">
        <v>0</v>
      </c>
      <c r="H90" s="1" t="s">
        <v>71</v>
      </c>
    </row>
    <row r="91" spans="1:8" ht="11.25" customHeight="1" x14ac:dyDescent="0.2">
      <c r="A91" s="1" t="s">
        <v>115</v>
      </c>
      <c r="B91" s="1">
        <v>1</v>
      </c>
      <c r="C91" s="1" t="s">
        <v>69</v>
      </c>
      <c r="D91" s="1" t="s">
        <v>70</v>
      </c>
      <c r="E91" s="1">
        <v>0</v>
      </c>
      <c r="F91" s="1">
        <v>0</v>
      </c>
      <c r="G91" s="1">
        <v>61.11</v>
      </c>
      <c r="H91" s="1" t="s">
        <v>71</v>
      </c>
    </row>
    <row r="92" spans="1:8" ht="11.25" customHeight="1" x14ac:dyDescent="0.2">
      <c r="A92" s="1" t="s">
        <v>116</v>
      </c>
      <c r="B92" s="1">
        <v>1</v>
      </c>
      <c r="C92" s="1" t="s">
        <v>69</v>
      </c>
      <c r="D92" s="1" t="s">
        <v>70</v>
      </c>
      <c r="E92" s="1">
        <v>0</v>
      </c>
      <c r="F92" s="1">
        <v>0</v>
      </c>
      <c r="G92" s="1">
        <v>0</v>
      </c>
      <c r="H92" s="1" t="s">
        <v>71</v>
      </c>
    </row>
    <row r="93" spans="1:8" ht="11.25" customHeight="1" x14ac:dyDescent="0.2">
      <c r="A93" s="1" t="s">
        <v>117</v>
      </c>
      <c r="B93" s="1">
        <v>1</v>
      </c>
      <c r="C93" s="1" t="s">
        <v>69</v>
      </c>
      <c r="D93" s="1" t="s">
        <v>70</v>
      </c>
      <c r="E93" s="1">
        <v>0</v>
      </c>
      <c r="F93" s="1">
        <v>0</v>
      </c>
      <c r="G93" s="1">
        <v>35.44</v>
      </c>
      <c r="H93" s="1" t="s">
        <v>71</v>
      </c>
    </row>
    <row r="94" spans="1:8" ht="11.25" customHeight="1" x14ac:dyDescent="0.2">
      <c r="A94" s="1" t="s">
        <v>118</v>
      </c>
      <c r="B94" s="1">
        <v>1</v>
      </c>
      <c r="C94" s="1" t="s">
        <v>69</v>
      </c>
      <c r="D94" s="1" t="s">
        <v>70</v>
      </c>
      <c r="E94" s="1">
        <v>0</v>
      </c>
      <c r="F94" s="1">
        <v>0</v>
      </c>
      <c r="G94" s="1">
        <v>0</v>
      </c>
      <c r="H94" s="1" t="s">
        <v>71</v>
      </c>
    </row>
    <row r="95" spans="1:8" ht="11.25" customHeight="1" x14ac:dyDescent="0.2">
      <c r="A95" s="1" t="s">
        <v>119</v>
      </c>
      <c r="B95" s="1">
        <v>1</v>
      </c>
      <c r="C95" s="1" t="s">
        <v>69</v>
      </c>
      <c r="D95" s="1" t="s">
        <v>70</v>
      </c>
      <c r="E95" s="1">
        <v>0</v>
      </c>
      <c r="F95" s="1">
        <v>0</v>
      </c>
      <c r="G95" s="1">
        <v>0</v>
      </c>
      <c r="H95" s="1" t="s">
        <v>71</v>
      </c>
    </row>
    <row r="96" spans="1:8" ht="11.25" customHeight="1" x14ac:dyDescent="0.2">
      <c r="A96" s="1" t="s">
        <v>120</v>
      </c>
      <c r="B96" s="1">
        <v>1</v>
      </c>
      <c r="C96" s="1" t="s">
        <v>69</v>
      </c>
      <c r="D96" s="1" t="s">
        <v>70</v>
      </c>
      <c r="E96" s="1">
        <v>0</v>
      </c>
      <c r="F96" s="1">
        <v>0</v>
      </c>
      <c r="G96" s="1">
        <v>37.89</v>
      </c>
      <c r="H96" s="1" t="s">
        <v>71</v>
      </c>
    </row>
    <row r="97" spans="1:8" ht="11.25" customHeight="1" x14ac:dyDescent="0.2">
      <c r="A97" s="1" t="s">
        <v>121</v>
      </c>
      <c r="B97" s="1">
        <v>1</v>
      </c>
      <c r="C97" s="1" t="s">
        <v>69</v>
      </c>
      <c r="D97" s="1" t="s">
        <v>70</v>
      </c>
      <c r="E97" s="1">
        <v>0</v>
      </c>
      <c r="F97" s="1">
        <v>0</v>
      </c>
      <c r="G97" s="1">
        <v>0</v>
      </c>
      <c r="H97" s="1" t="s">
        <v>71</v>
      </c>
    </row>
    <row r="98" spans="1:8" ht="11.25" customHeight="1" x14ac:dyDescent="0.2">
      <c r="A98" s="1" t="s">
        <v>122</v>
      </c>
      <c r="B98" s="1">
        <v>1</v>
      </c>
      <c r="C98" s="1" t="s">
        <v>69</v>
      </c>
      <c r="D98" s="1" t="s">
        <v>70</v>
      </c>
      <c r="E98" s="1">
        <v>0</v>
      </c>
      <c r="F98" s="1">
        <v>0</v>
      </c>
      <c r="G98" s="1">
        <v>0</v>
      </c>
      <c r="H98" s="1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1" t="s">
        <v>124</v>
      </c>
      <c r="B100" s="1">
        <v>1</v>
      </c>
      <c r="C100" s="1" t="s">
        <v>125</v>
      </c>
      <c r="D100" s="1" t="s">
        <v>47</v>
      </c>
      <c r="E100" s="1">
        <v>25860</v>
      </c>
      <c r="F100" s="1">
        <v>0</v>
      </c>
      <c r="G100" s="1">
        <v>6.48</v>
      </c>
      <c r="H100" s="1" t="s">
        <v>125</v>
      </c>
    </row>
    <row r="101" spans="1:8" ht="11.25" customHeight="1" x14ac:dyDescent="0.2">
      <c r="A101" s="1" t="s">
        <v>126</v>
      </c>
      <c r="B101" s="1">
        <v>1</v>
      </c>
      <c r="C101" s="1" t="s">
        <v>125</v>
      </c>
      <c r="D101" s="1" t="s">
        <v>41</v>
      </c>
      <c r="E101" s="1">
        <v>0</v>
      </c>
      <c r="F101" s="1">
        <v>0</v>
      </c>
      <c r="G101" s="1">
        <v>5.74</v>
      </c>
      <c r="H101" s="1" t="s">
        <v>125</v>
      </c>
    </row>
    <row r="102" spans="1:8" ht="11.25" customHeight="1" x14ac:dyDescent="0.2">
      <c r="A102" s="1" t="s">
        <v>127</v>
      </c>
      <c r="B102" s="1">
        <v>1</v>
      </c>
      <c r="C102" s="1" t="s">
        <v>125</v>
      </c>
      <c r="D102" s="1" t="s">
        <v>41</v>
      </c>
      <c r="E102" s="1">
        <v>0</v>
      </c>
      <c r="F102" s="1">
        <v>0</v>
      </c>
      <c r="G102" s="1">
        <v>12.22</v>
      </c>
      <c r="H102" s="1" t="s">
        <v>125</v>
      </c>
    </row>
    <row r="103" spans="1:8" ht="11.25" customHeight="1" x14ac:dyDescent="0.2">
      <c r="A103" s="1" t="s">
        <v>128</v>
      </c>
      <c r="B103" s="1">
        <v>1</v>
      </c>
      <c r="C103" s="1" t="s">
        <v>80</v>
      </c>
      <c r="D103" s="1" t="s">
        <v>19</v>
      </c>
      <c r="E103" s="1">
        <v>0</v>
      </c>
      <c r="F103" s="1">
        <v>0</v>
      </c>
      <c r="G103" s="1">
        <v>0</v>
      </c>
      <c r="H103" s="1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1" t="s">
        <v>129</v>
      </c>
      <c r="B105" s="1">
        <v>0</v>
      </c>
      <c r="C105" s="1" t="s">
        <v>130</v>
      </c>
      <c r="D105" s="1" t="s">
        <v>47</v>
      </c>
      <c r="E105" s="1">
        <v>0</v>
      </c>
      <c r="F105" s="1">
        <v>0</v>
      </c>
      <c r="G105" s="1">
        <v>0</v>
      </c>
      <c r="H105" s="1"/>
    </row>
    <row r="106" spans="1:8" ht="11.25" customHeight="1" x14ac:dyDescent="0.2">
      <c r="A106" s="1" t="s">
        <v>131</v>
      </c>
      <c r="B106" s="1">
        <v>0</v>
      </c>
      <c r="C106" s="1" t="s">
        <v>130</v>
      </c>
      <c r="D106" s="1" t="s">
        <v>47</v>
      </c>
      <c r="E106" s="1">
        <v>0</v>
      </c>
      <c r="F106" s="1">
        <v>0</v>
      </c>
      <c r="G106" s="1">
        <v>0</v>
      </c>
      <c r="H106" s="1"/>
    </row>
    <row r="107" spans="1:8" ht="11.25" customHeight="1" x14ac:dyDescent="0.2">
      <c r="A107" s="1" t="s">
        <v>132</v>
      </c>
      <c r="B107" s="1">
        <v>1</v>
      </c>
      <c r="C107" s="1" t="s">
        <v>133</v>
      </c>
      <c r="D107" s="1" t="s">
        <v>47</v>
      </c>
      <c r="E107" s="1">
        <v>0</v>
      </c>
      <c r="F107" s="1">
        <v>0</v>
      </c>
      <c r="G107" s="1">
        <v>122.22</v>
      </c>
      <c r="H107" s="1"/>
    </row>
    <row r="108" spans="1:8" ht="11.25" customHeight="1" x14ac:dyDescent="0.2">
      <c r="A108" s="1" t="s">
        <v>134</v>
      </c>
      <c r="B108" s="1">
        <v>1</v>
      </c>
      <c r="C108" s="1" t="s">
        <v>133</v>
      </c>
      <c r="D108" s="1" t="s">
        <v>47</v>
      </c>
      <c r="E108" s="1">
        <v>0</v>
      </c>
      <c r="F108" s="1">
        <v>0</v>
      </c>
      <c r="G108" s="1">
        <v>61.11</v>
      </c>
      <c r="H108" s="1"/>
    </row>
    <row r="109" spans="1:8" s="9" customFormat="1" ht="11.25" customHeight="1" x14ac:dyDescent="0.2">
      <c r="A109" s="19" t="s">
        <v>135</v>
      </c>
      <c r="B109" s="20"/>
      <c r="C109" s="20"/>
      <c r="D109" s="20"/>
      <c r="E109" s="20"/>
      <c r="F109" s="21"/>
      <c r="G109" s="12">
        <f>SUM(G49:G108)</f>
        <v>574.48000000000013</v>
      </c>
      <c r="H109" s="12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1" t="s">
        <v>137</v>
      </c>
      <c r="B112" s="1">
        <v>1</v>
      </c>
      <c r="C112" s="1" t="s">
        <v>80</v>
      </c>
      <c r="D112" s="1" t="s">
        <v>41</v>
      </c>
      <c r="E112" s="1">
        <v>0</v>
      </c>
      <c r="F112" s="1">
        <v>0</v>
      </c>
      <c r="G112" s="1">
        <v>0</v>
      </c>
      <c r="H112" s="1" t="s">
        <v>80</v>
      </c>
    </row>
    <row r="113" spans="1:8" ht="11.25" customHeight="1" x14ac:dyDescent="0.2">
      <c r="A113" s="1" t="s">
        <v>138</v>
      </c>
      <c r="B113" s="1">
        <v>1</v>
      </c>
      <c r="C113" s="1" t="s">
        <v>80</v>
      </c>
      <c r="D113" s="1" t="s">
        <v>19</v>
      </c>
      <c r="E113" s="1">
        <v>0</v>
      </c>
      <c r="F113" s="1">
        <v>0</v>
      </c>
      <c r="G113" s="1">
        <v>0</v>
      </c>
      <c r="H113" s="1" t="s">
        <v>80</v>
      </c>
    </row>
    <row r="114" spans="1:8" ht="11.25" customHeight="1" x14ac:dyDescent="0.2">
      <c r="A114" s="1" t="s">
        <v>139</v>
      </c>
      <c r="B114" s="1">
        <v>1</v>
      </c>
      <c r="C114" s="1" t="s">
        <v>80</v>
      </c>
      <c r="D114" s="1" t="s">
        <v>19</v>
      </c>
      <c r="E114" s="1">
        <v>0</v>
      </c>
      <c r="F114" s="1">
        <v>0</v>
      </c>
      <c r="G114" s="1">
        <v>0</v>
      </c>
      <c r="H114" s="1" t="s">
        <v>80</v>
      </c>
    </row>
    <row r="115" spans="1:8" ht="11.25" customHeight="1" x14ac:dyDescent="0.2">
      <c r="A115" s="1" t="s">
        <v>140</v>
      </c>
      <c r="B115" s="1">
        <v>1</v>
      </c>
      <c r="C115" s="1" t="s">
        <v>125</v>
      </c>
      <c r="D115" s="1" t="s">
        <v>70</v>
      </c>
      <c r="E115" s="1">
        <v>0</v>
      </c>
      <c r="F115" s="1">
        <v>0</v>
      </c>
      <c r="G115" s="1">
        <v>61.11</v>
      </c>
      <c r="H115" s="1" t="s">
        <v>125</v>
      </c>
    </row>
    <row r="116" spans="1:8" ht="11.25" customHeight="1" x14ac:dyDescent="0.2">
      <c r="A116" s="1" t="s">
        <v>141</v>
      </c>
      <c r="B116" s="1">
        <v>1</v>
      </c>
      <c r="C116" s="1" t="s">
        <v>125</v>
      </c>
      <c r="D116" s="1" t="s">
        <v>70</v>
      </c>
      <c r="E116" s="1">
        <v>0</v>
      </c>
      <c r="F116" s="1">
        <v>0</v>
      </c>
      <c r="G116" s="1">
        <v>48.89</v>
      </c>
      <c r="H116" s="1" t="s">
        <v>125</v>
      </c>
    </row>
    <row r="117" spans="1:8" ht="11.25" customHeight="1" x14ac:dyDescent="0.2">
      <c r="A117" s="1" t="s">
        <v>142</v>
      </c>
      <c r="B117" s="1">
        <v>1</v>
      </c>
      <c r="C117" s="1" t="s">
        <v>125</v>
      </c>
      <c r="D117" s="1" t="s">
        <v>41</v>
      </c>
      <c r="E117" s="1">
        <v>0</v>
      </c>
      <c r="F117" s="1">
        <v>0</v>
      </c>
      <c r="G117" s="1">
        <v>6.11</v>
      </c>
      <c r="H117" s="1" t="s">
        <v>125</v>
      </c>
    </row>
    <row r="118" spans="1:8" ht="11.25" customHeight="1" x14ac:dyDescent="0.2">
      <c r="A118" s="1" t="s">
        <v>143</v>
      </c>
      <c r="B118" s="1">
        <v>0</v>
      </c>
      <c r="C118" s="1" t="s">
        <v>125</v>
      </c>
      <c r="D118" s="1" t="s">
        <v>41</v>
      </c>
      <c r="E118" s="1">
        <v>0</v>
      </c>
      <c r="F118" s="1">
        <v>0</v>
      </c>
      <c r="G118" s="1">
        <v>0</v>
      </c>
      <c r="H118" s="1" t="s">
        <v>125</v>
      </c>
    </row>
    <row r="119" spans="1:8" ht="11.25" customHeight="1" x14ac:dyDescent="0.2">
      <c r="A119" s="1" t="s">
        <v>144</v>
      </c>
      <c r="B119" s="1">
        <v>0</v>
      </c>
      <c r="C119" s="1" t="s">
        <v>125</v>
      </c>
      <c r="D119" s="1" t="s">
        <v>19</v>
      </c>
      <c r="E119" s="1">
        <v>0</v>
      </c>
      <c r="F119" s="1">
        <v>0</v>
      </c>
      <c r="G119" s="1">
        <v>0</v>
      </c>
      <c r="H119" s="1" t="s">
        <v>125</v>
      </c>
    </row>
    <row r="120" spans="1:8" ht="11.25" customHeight="1" x14ac:dyDescent="0.2">
      <c r="A120" s="1" t="s">
        <v>145</v>
      </c>
      <c r="B120" s="1">
        <v>1</v>
      </c>
      <c r="C120" s="1" t="s">
        <v>125</v>
      </c>
      <c r="D120" s="1" t="s">
        <v>70</v>
      </c>
      <c r="E120" s="1">
        <v>1000</v>
      </c>
      <c r="F120" s="1">
        <v>37.85</v>
      </c>
      <c r="G120" s="1">
        <f>E120*F120*B120/1000</f>
        <v>37.85</v>
      </c>
      <c r="H120" s="1" t="s">
        <v>125</v>
      </c>
    </row>
    <row r="121" spans="1:8" ht="11.25" customHeight="1" x14ac:dyDescent="0.2">
      <c r="A121" s="1" t="s">
        <v>146</v>
      </c>
      <c r="B121" s="1">
        <v>1</v>
      </c>
      <c r="C121" s="1" t="s">
        <v>125</v>
      </c>
      <c r="D121" s="1" t="s">
        <v>70</v>
      </c>
      <c r="E121" s="1">
        <v>0</v>
      </c>
      <c r="F121" s="1">
        <v>0</v>
      </c>
      <c r="G121" s="1">
        <v>42.41</v>
      </c>
      <c r="H121" s="1" t="s">
        <v>125</v>
      </c>
    </row>
    <row r="122" spans="1:8" ht="11.25" customHeight="1" x14ac:dyDescent="0.2">
      <c r="A122" s="1" t="s">
        <v>147</v>
      </c>
      <c r="B122" s="1">
        <v>1</v>
      </c>
      <c r="C122" s="1" t="s">
        <v>80</v>
      </c>
      <c r="D122" s="1" t="s">
        <v>19</v>
      </c>
      <c r="E122" s="1">
        <v>0</v>
      </c>
      <c r="F122" s="1">
        <v>0</v>
      </c>
      <c r="G122" s="1">
        <v>6.36</v>
      </c>
      <c r="H122" s="1" t="s">
        <v>80</v>
      </c>
    </row>
    <row r="123" spans="1:8" ht="11.25" customHeight="1" x14ac:dyDescent="0.2">
      <c r="A123" s="1" t="s">
        <v>148</v>
      </c>
      <c r="B123" s="1">
        <v>1</v>
      </c>
      <c r="C123" s="1" t="s">
        <v>80</v>
      </c>
      <c r="D123" s="1" t="s">
        <v>41</v>
      </c>
      <c r="E123" s="1">
        <v>0</v>
      </c>
      <c r="F123" s="1">
        <v>0</v>
      </c>
      <c r="G123" s="1">
        <v>5.87</v>
      </c>
      <c r="H123" s="1"/>
    </row>
    <row r="124" spans="1:8" ht="11.25" customHeight="1" x14ac:dyDescent="0.2">
      <c r="A124" s="1" t="s">
        <v>149</v>
      </c>
      <c r="B124" s="1">
        <v>1</v>
      </c>
      <c r="C124" s="1" t="s">
        <v>125</v>
      </c>
      <c r="D124" s="1" t="s">
        <v>19</v>
      </c>
      <c r="E124" s="1">
        <v>0</v>
      </c>
      <c r="F124" s="1">
        <v>0</v>
      </c>
      <c r="G124" s="1">
        <v>10.08</v>
      </c>
      <c r="H124" s="1" t="s">
        <v>125</v>
      </c>
    </row>
    <row r="125" spans="1:8" ht="11.25" customHeight="1" x14ac:dyDescent="0.2">
      <c r="A125" s="1" t="s">
        <v>150</v>
      </c>
      <c r="B125" s="1">
        <v>1</v>
      </c>
      <c r="C125" s="1" t="s">
        <v>10</v>
      </c>
      <c r="D125" s="1" t="s">
        <v>70</v>
      </c>
      <c r="E125" s="1">
        <v>1000</v>
      </c>
      <c r="F125" s="1">
        <v>71.790000000000006</v>
      </c>
      <c r="G125" s="1">
        <f>E125*F125*B125/1000</f>
        <v>71.790000000000006</v>
      </c>
      <c r="H125" s="1"/>
    </row>
    <row r="126" spans="1:8" ht="11.25" customHeight="1" x14ac:dyDescent="0.2">
      <c r="A126" s="1" t="s">
        <v>151</v>
      </c>
      <c r="B126" s="1">
        <v>1</v>
      </c>
      <c r="C126" s="1" t="s">
        <v>10</v>
      </c>
      <c r="D126" s="1" t="s">
        <v>70</v>
      </c>
      <c r="E126" s="1">
        <v>1000</v>
      </c>
      <c r="F126" s="1">
        <v>9.0500000000000007</v>
      </c>
      <c r="G126" s="1">
        <f t="shared" ref="G126:G127" si="8">E126*F126*B126/1000</f>
        <v>9.0500000000000007</v>
      </c>
      <c r="H126" s="1"/>
    </row>
    <row r="127" spans="1:8" ht="11.25" customHeight="1" x14ac:dyDescent="0.2">
      <c r="A127" s="1" t="s">
        <v>152</v>
      </c>
      <c r="B127" s="1">
        <v>1</v>
      </c>
      <c r="C127" s="1" t="s">
        <v>10</v>
      </c>
      <c r="D127" s="1" t="s">
        <v>70</v>
      </c>
      <c r="E127" s="1">
        <v>1000</v>
      </c>
      <c r="F127" s="1">
        <v>26.95</v>
      </c>
      <c r="G127" s="1">
        <f t="shared" si="8"/>
        <v>26.95</v>
      </c>
      <c r="H127" s="1"/>
    </row>
    <row r="128" spans="1:8" ht="11.25" customHeight="1" x14ac:dyDescent="0.2">
      <c r="A128" s="1" t="s">
        <v>153</v>
      </c>
      <c r="B128" s="1">
        <v>1</v>
      </c>
      <c r="C128" s="1" t="s">
        <v>125</v>
      </c>
      <c r="D128" s="1" t="s">
        <v>19</v>
      </c>
      <c r="E128" s="1">
        <v>0</v>
      </c>
      <c r="F128" s="1">
        <v>0</v>
      </c>
      <c r="G128" s="1">
        <v>6.48</v>
      </c>
      <c r="H128" s="1" t="s">
        <v>125</v>
      </c>
    </row>
    <row r="129" spans="1:8" ht="11.25" customHeight="1" x14ac:dyDescent="0.2">
      <c r="A129" s="1" t="s">
        <v>154</v>
      </c>
      <c r="B129" s="1">
        <v>0</v>
      </c>
      <c r="C129" s="1" t="s">
        <v>125</v>
      </c>
      <c r="D129" s="1" t="s">
        <v>19</v>
      </c>
      <c r="E129" s="1">
        <v>0</v>
      </c>
      <c r="F129" s="1">
        <v>0</v>
      </c>
      <c r="G129" s="1">
        <v>0</v>
      </c>
      <c r="H129" s="1" t="s">
        <v>125</v>
      </c>
    </row>
    <row r="130" spans="1:8" ht="11.25" customHeight="1" x14ac:dyDescent="0.2">
      <c r="A130" s="1" t="s">
        <v>155</v>
      </c>
      <c r="B130" s="1">
        <v>0</v>
      </c>
      <c r="C130" s="1" t="s">
        <v>156</v>
      </c>
      <c r="D130" s="1" t="s">
        <v>19</v>
      </c>
      <c r="E130" s="1">
        <v>0</v>
      </c>
      <c r="F130" s="1">
        <v>0</v>
      </c>
      <c r="G130" s="1">
        <v>0</v>
      </c>
      <c r="H130" s="1" t="s">
        <v>156</v>
      </c>
    </row>
    <row r="131" spans="1:8" ht="11.25" customHeight="1" x14ac:dyDescent="0.2">
      <c r="A131" s="1" t="s">
        <v>157</v>
      </c>
      <c r="B131" s="1">
        <v>1</v>
      </c>
      <c r="C131" s="1" t="s">
        <v>125</v>
      </c>
      <c r="D131" s="1" t="s">
        <v>70</v>
      </c>
      <c r="E131" s="1">
        <v>0</v>
      </c>
      <c r="F131" s="1">
        <v>0</v>
      </c>
      <c r="G131" s="1">
        <v>85.55</v>
      </c>
      <c r="H131" s="1" t="s">
        <v>125</v>
      </c>
    </row>
    <row r="132" spans="1:8" ht="11.25" customHeight="1" x14ac:dyDescent="0.2">
      <c r="A132" s="1" t="s">
        <v>158</v>
      </c>
      <c r="B132" s="1">
        <v>1</v>
      </c>
      <c r="C132" s="1" t="s">
        <v>125</v>
      </c>
      <c r="D132" s="1" t="s">
        <v>70</v>
      </c>
      <c r="E132" s="1">
        <v>0</v>
      </c>
      <c r="F132" s="1">
        <v>0</v>
      </c>
      <c r="G132" s="1">
        <v>59.89</v>
      </c>
      <c r="H132" s="1" t="s">
        <v>125</v>
      </c>
    </row>
    <row r="133" spans="1:8" ht="11.25" customHeight="1" x14ac:dyDescent="0.2">
      <c r="A133" s="1" t="s">
        <v>159</v>
      </c>
      <c r="B133" s="1">
        <v>1</v>
      </c>
      <c r="C133" s="1" t="s">
        <v>125</v>
      </c>
      <c r="D133" s="1" t="s">
        <v>70</v>
      </c>
      <c r="E133" s="1">
        <v>0</v>
      </c>
      <c r="F133" s="1">
        <v>0</v>
      </c>
      <c r="G133" s="1">
        <v>73.33</v>
      </c>
      <c r="H133" s="1" t="s">
        <v>125</v>
      </c>
    </row>
    <row r="134" spans="1:8" ht="11.25" customHeight="1" x14ac:dyDescent="0.2">
      <c r="A134" s="1" t="s">
        <v>160</v>
      </c>
      <c r="B134" s="1">
        <v>1</v>
      </c>
      <c r="C134" s="1" t="s">
        <v>125</v>
      </c>
      <c r="D134" s="1" t="s">
        <v>70</v>
      </c>
      <c r="E134" s="1">
        <v>0</v>
      </c>
      <c r="F134" s="1">
        <v>0</v>
      </c>
      <c r="G134" s="1">
        <v>62.33</v>
      </c>
      <c r="H134" s="1" t="s">
        <v>125</v>
      </c>
    </row>
    <row r="135" spans="1:8" ht="11.25" customHeight="1" x14ac:dyDescent="0.2">
      <c r="A135" s="1" t="s">
        <v>161</v>
      </c>
      <c r="B135" s="1">
        <v>1</v>
      </c>
      <c r="C135" s="1" t="s">
        <v>125</v>
      </c>
      <c r="D135" s="1" t="s">
        <v>70</v>
      </c>
      <c r="E135" s="1">
        <v>0</v>
      </c>
      <c r="F135" s="1">
        <v>0</v>
      </c>
      <c r="G135" s="1">
        <v>36.67</v>
      </c>
      <c r="H135" s="1" t="s">
        <v>125</v>
      </c>
    </row>
    <row r="136" spans="1:8" ht="11.25" customHeight="1" x14ac:dyDescent="0.2">
      <c r="A136" s="1" t="s">
        <v>162</v>
      </c>
      <c r="B136" s="1">
        <v>1</v>
      </c>
      <c r="C136" s="1" t="s">
        <v>125</v>
      </c>
      <c r="D136" s="1" t="s">
        <v>70</v>
      </c>
      <c r="E136" s="1">
        <v>0</v>
      </c>
      <c r="F136" s="1">
        <v>0</v>
      </c>
      <c r="G136" s="1">
        <v>11</v>
      </c>
      <c r="H136" s="1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1" t="s">
        <v>163</v>
      </c>
      <c r="B138" s="1">
        <v>1</v>
      </c>
      <c r="C138" s="1" t="s">
        <v>10</v>
      </c>
      <c r="D138" s="1" t="s">
        <v>47</v>
      </c>
      <c r="E138" s="1">
        <v>0</v>
      </c>
      <c r="F138" s="1">
        <v>0</v>
      </c>
      <c r="G138" s="1">
        <v>13.44</v>
      </c>
      <c r="H138" s="1"/>
    </row>
    <row r="139" spans="1:8" ht="11.25" customHeight="1" x14ac:dyDescent="0.2">
      <c r="A139" s="1" t="s">
        <v>164</v>
      </c>
      <c r="B139" s="1">
        <v>1</v>
      </c>
      <c r="C139" s="1" t="s">
        <v>10</v>
      </c>
      <c r="D139" s="1" t="s">
        <v>47</v>
      </c>
      <c r="E139" s="1">
        <v>0</v>
      </c>
      <c r="F139" s="1">
        <v>0</v>
      </c>
      <c r="G139" s="1">
        <v>21.75</v>
      </c>
      <c r="H139" s="1"/>
    </row>
    <row r="140" spans="1:8" ht="11.25" customHeight="1" x14ac:dyDescent="0.2">
      <c r="A140" s="1" t="s">
        <v>165</v>
      </c>
      <c r="B140" s="1">
        <v>0</v>
      </c>
      <c r="C140" s="1" t="s">
        <v>130</v>
      </c>
      <c r="D140" s="1" t="s">
        <v>47</v>
      </c>
      <c r="E140" s="1">
        <v>0</v>
      </c>
      <c r="F140" s="1">
        <v>0</v>
      </c>
      <c r="G140" s="1">
        <v>0</v>
      </c>
      <c r="H140" s="1"/>
    </row>
    <row r="141" spans="1:8" ht="11.25" customHeight="1" x14ac:dyDescent="0.2">
      <c r="A141" s="1" t="s">
        <v>166</v>
      </c>
      <c r="B141" s="1">
        <v>0</v>
      </c>
      <c r="C141" s="1" t="s">
        <v>130</v>
      </c>
      <c r="D141" s="1" t="s">
        <v>47</v>
      </c>
      <c r="E141" s="1">
        <v>0</v>
      </c>
      <c r="F141" s="1">
        <v>0</v>
      </c>
      <c r="G141" s="1">
        <v>0</v>
      </c>
      <c r="H141" s="1"/>
    </row>
    <row r="142" spans="1:8" ht="11.25" customHeight="1" x14ac:dyDescent="0.2">
      <c r="A142" s="1" t="s">
        <v>167</v>
      </c>
      <c r="B142" s="1">
        <v>0</v>
      </c>
      <c r="C142" s="1" t="s">
        <v>130</v>
      </c>
      <c r="D142" s="1" t="s">
        <v>47</v>
      </c>
      <c r="E142" s="1">
        <v>0</v>
      </c>
      <c r="F142" s="1">
        <v>0</v>
      </c>
      <c r="G142" s="1">
        <v>0</v>
      </c>
      <c r="H142" s="1"/>
    </row>
    <row r="143" spans="1:8" ht="11.25" customHeight="1" x14ac:dyDescent="0.2">
      <c r="A143" s="1" t="s">
        <v>168</v>
      </c>
      <c r="B143" s="1">
        <v>0</v>
      </c>
      <c r="C143" s="1" t="s">
        <v>130</v>
      </c>
      <c r="D143" s="1" t="s">
        <v>47</v>
      </c>
      <c r="E143" s="1">
        <v>0</v>
      </c>
      <c r="F143" s="1">
        <v>0</v>
      </c>
      <c r="G143" s="1">
        <v>0</v>
      </c>
      <c r="H143" s="1"/>
    </row>
    <row r="144" spans="1:8" ht="11.25" customHeight="1" x14ac:dyDescent="0.2">
      <c r="A144" s="1" t="s">
        <v>169</v>
      </c>
      <c r="B144" s="1">
        <v>0</v>
      </c>
      <c r="C144" s="1" t="s">
        <v>130</v>
      </c>
      <c r="D144" s="1" t="s">
        <v>47</v>
      </c>
      <c r="E144" s="1">
        <v>0</v>
      </c>
      <c r="F144" s="1">
        <v>0</v>
      </c>
      <c r="G144" s="1">
        <v>0</v>
      </c>
      <c r="H144" s="1"/>
    </row>
    <row r="145" spans="1:8" ht="11.25" customHeight="1" x14ac:dyDescent="0.2">
      <c r="A145" s="1" t="s">
        <v>170</v>
      </c>
      <c r="B145" s="1">
        <v>0</v>
      </c>
      <c r="C145" s="1" t="s">
        <v>130</v>
      </c>
      <c r="D145" s="1" t="s">
        <v>47</v>
      </c>
      <c r="E145" s="1">
        <v>0</v>
      </c>
      <c r="F145" s="1">
        <v>0</v>
      </c>
      <c r="G145" s="1">
        <v>0</v>
      </c>
      <c r="H145" s="1"/>
    </row>
    <row r="146" spans="1:8" ht="11.25" customHeight="1" x14ac:dyDescent="0.2">
      <c r="A146" s="1" t="s">
        <v>171</v>
      </c>
      <c r="B146" s="1">
        <v>0</v>
      </c>
      <c r="C146" s="1" t="s">
        <v>130</v>
      </c>
      <c r="D146" s="1" t="s">
        <v>47</v>
      </c>
      <c r="E146" s="1">
        <v>0</v>
      </c>
      <c r="F146" s="1">
        <v>0</v>
      </c>
      <c r="G146" s="1">
        <v>0</v>
      </c>
      <c r="H146" s="1"/>
    </row>
    <row r="147" spans="1:8" ht="11.25" customHeight="1" x14ac:dyDescent="0.2">
      <c r="A147" s="1" t="s">
        <v>172</v>
      </c>
      <c r="B147" s="1">
        <v>0</v>
      </c>
      <c r="C147" s="1" t="s">
        <v>130</v>
      </c>
      <c r="D147" s="1" t="s">
        <v>47</v>
      </c>
      <c r="E147" s="1">
        <v>0</v>
      </c>
      <c r="F147" s="1">
        <v>0</v>
      </c>
      <c r="G147" s="1">
        <v>0</v>
      </c>
      <c r="H147" s="1"/>
    </row>
    <row r="148" spans="1:8" ht="11.25" customHeight="1" x14ac:dyDescent="0.2">
      <c r="A148" s="1" t="s">
        <v>173</v>
      </c>
      <c r="B148" s="1">
        <v>0</v>
      </c>
      <c r="C148" s="1" t="s">
        <v>130</v>
      </c>
      <c r="D148" s="1" t="s">
        <v>47</v>
      </c>
      <c r="E148" s="1">
        <v>0</v>
      </c>
      <c r="F148" s="1">
        <v>0</v>
      </c>
      <c r="G148" s="1">
        <v>0</v>
      </c>
      <c r="H148" s="1"/>
    </row>
    <row r="149" spans="1:8" ht="11.25" customHeight="1" x14ac:dyDescent="0.2">
      <c r="A149" s="1" t="s">
        <v>174</v>
      </c>
      <c r="B149" s="1">
        <v>0</v>
      </c>
      <c r="C149" s="1" t="s">
        <v>130</v>
      </c>
      <c r="D149" s="1" t="s">
        <v>47</v>
      </c>
      <c r="E149" s="1">
        <v>0</v>
      </c>
      <c r="F149" s="1">
        <v>0</v>
      </c>
      <c r="G149" s="1">
        <v>0</v>
      </c>
      <c r="H149" s="1"/>
    </row>
    <row r="150" spans="1:8" ht="11.25" customHeight="1" x14ac:dyDescent="0.2">
      <c r="A150" s="1" t="s">
        <v>175</v>
      </c>
      <c r="B150" s="1">
        <v>0</v>
      </c>
      <c r="C150" s="1" t="s">
        <v>130</v>
      </c>
      <c r="D150" s="1" t="s">
        <v>47</v>
      </c>
      <c r="E150" s="1">
        <v>0</v>
      </c>
      <c r="F150" s="1">
        <v>0</v>
      </c>
      <c r="G150" s="1">
        <v>0</v>
      </c>
      <c r="H150" s="1"/>
    </row>
    <row r="151" spans="1:8" ht="11.25" customHeight="1" x14ac:dyDescent="0.2">
      <c r="A151" s="1" t="s">
        <v>176</v>
      </c>
      <c r="B151" s="1">
        <v>0</v>
      </c>
      <c r="C151" s="1" t="s">
        <v>130</v>
      </c>
      <c r="D151" s="1" t="s">
        <v>47</v>
      </c>
      <c r="E151" s="1">
        <v>0</v>
      </c>
      <c r="F151" s="1">
        <v>0</v>
      </c>
      <c r="G151" s="1">
        <v>0</v>
      </c>
      <c r="H151" s="1"/>
    </row>
    <row r="152" spans="1:8" ht="11.25" customHeight="1" x14ac:dyDescent="0.2">
      <c r="A152" s="1" t="s">
        <v>177</v>
      </c>
      <c r="B152" s="1">
        <v>0</v>
      </c>
      <c r="C152" s="1" t="s">
        <v>130</v>
      </c>
      <c r="D152" s="1" t="s">
        <v>47</v>
      </c>
      <c r="E152" s="1">
        <v>0</v>
      </c>
      <c r="F152" s="1">
        <v>0</v>
      </c>
      <c r="G152" s="1">
        <v>0</v>
      </c>
      <c r="H152" s="1"/>
    </row>
    <row r="153" spans="1:8" ht="11.25" customHeight="1" x14ac:dyDescent="0.2">
      <c r="A153" s="1" t="s">
        <v>178</v>
      </c>
      <c r="B153" s="1">
        <v>1</v>
      </c>
      <c r="C153" s="1" t="s">
        <v>10</v>
      </c>
      <c r="D153" s="1" t="s">
        <v>47</v>
      </c>
      <c r="E153" s="1">
        <v>0</v>
      </c>
      <c r="F153" s="1">
        <v>0</v>
      </c>
      <c r="G153" s="1">
        <v>36.67</v>
      </c>
      <c r="H153" s="1"/>
    </row>
    <row r="154" spans="1:8" ht="11.25" customHeight="1" x14ac:dyDescent="0.2">
      <c r="A154" s="1" t="s">
        <v>179</v>
      </c>
      <c r="B154" s="1">
        <v>1</v>
      </c>
      <c r="C154" s="1" t="s">
        <v>10</v>
      </c>
      <c r="D154" s="1" t="s">
        <v>47</v>
      </c>
      <c r="E154" s="1">
        <v>0</v>
      </c>
      <c r="F154" s="1">
        <v>0</v>
      </c>
      <c r="G154" s="1">
        <v>6.11</v>
      </c>
      <c r="H154" s="1"/>
    </row>
    <row r="155" spans="1:8" s="9" customFormat="1" ht="11.25" customHeight="1" x14ac:dyDescent="0.2">
      <c r="A155" s="19" t="s">
        <v>180</v>
      </c>
      <c r="B155" s="20"/>
      <c r="C155" s="20"/>
      <c r="D155" s="20"/>
      <c r="E155" s="20"/>
      <c r="F155" s="21"/>
      <c r="G155" s="12">
        <f>SUM(G112:G154)</f>
        <v>739.69</v>
      </c>
      <c r="H155" s="1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1" t="s">
        <v>182</v>
      </c>
      <c r="B157" s="1">
        <v>365</v>
      </c>
      <c r="C157" s="1" t="s">
        <v>156</v>
      </c>
      <c r="D157" s="1" t="s">
        <v>19</v>
      </c>
      <c r="E157" s="1">
        <v>6</v>
      </c>
      <c r="F157" s="1">
        <f>ROUND(G157/E157/B157*1000,2)</f>
        <v>96.26</v>
      </c>
      <c r="G157" s="22">
        <v>210.82</v>
      </c>
      <c r="H157" s="1" t="s">
        <v>156</v>
      </c>
    </row>
    <row r="158" spans="1:8" s="9" customFormat="1" ht="11.25" customHeight="1" x14ac:dyDescent="0.2">
      <c r="A158" s="19" t="s">
        <v>183</v>
      </c>
      <c r="B158" s="20"/>
      <c r="C158" s="20"/>
      <c r="D158" s="20"/>
      <c r="E158" s="20"/>
      <c r="F158" s="21"/>
      <c r="G158" s="12">
        <f>SUM(G157)</f>
        <v>210.82</v>
      </c>
      <c r="H158" s="1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1" t="s">
        <v>185</v>
      </c>
      <c r="B160" s="1">
        <v>0</v>
      </c>
      <c r="C160" s="1" t="s">
        <v>186</v>
      </c>
      <c r="D160" s="1" t="s">
        <v>70</v>
      </c>
      <c r="E160" s="1">
        <v>0</v>
      </c>
      <c r="F160" s="1">
        <v>0</v>
      </c>
      <c r="G160" s="1">
        <v>0</v>
      </c>
      <c r="H160" s="1"/>
    </row>
    <row r="161" spans="1:8" ht="11.25" customHeight="1" x14ac:dyDescent="0.2">
      <c r="A161" s="1" t="s">
        <v>187</v>
      </c>
      <c r="B161" s="1">
        <v>0</v>
      </c>
      <c r="C161" s="1" t="s">
        <v>186</v>
      </c>
      <c r="D161" s="1" t="s">
        <v>70</v>
      </c>
      <c r="E161" s="1">
        <v>0</v>
      </c>
      <c r="F161" s="1">
        <v>0</v>
      </c>
      <c r="G161" s="1">
        <v>0</v>
      </c>
      <c r="H161" s="1" t="s">
        <v>23</v>
      </c>
    </row>
    <row r="162" spans="1:8" ht="11.25" customHeight="1" x14ac:dyDescent="0.2">
      <c r="A162" s="1" t="s">
        <v>188</v>
      </c>
      <c r="B162" s="1">
        <v>0</v>
      </c>
      <c r="C162" s="1" t="s">
        <v>186</v>
      </c>
      <c r="D162" s="1" t="s">
        <v>70</v>
      </c>
      <c r="E162" s="1">
        <v>0</v>
      </c>
      <c r="F162" s="1">
        <v>0</v>
      </c>
      <c r="G162" s="1">
        <v>0</v>
      </c>
      <c r="H162" s="1" t="s">
        <v>42</v>
      </c>
    </row>
    <row r="163" spans="1:8" s="9" customFormat="1" ht="11.25" customHeight="1" x14ac:dyDescent="0.2">
      <c r="A163" s="19" t="s">
        <v>189</v>
      </c>
      <c r="B163" s="20"/>
      <c r="C163" s="20"/>
      <c r="D163" s="20"/>
      <c r="E163" s="20"/>
      <c r="F163" s="21"/>
      <c r="G163" s="12">
        <f>SUM(G160:G162)</f>
        <v>0</v>
      </c>
      <c r="H163" s="12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1" t="s">
        <v>191</v>
      </c>
      <c r="B165" s="1">
        <v>1</v>
      </c>
      <c r="C165" s="1" t="s">
        <v>10</v>
      </c>
      <c r="D165" s="1" t="s">
        <v>70</v>
      </c>
      <c r="E165" s="1">
        <v>0</v>
      </c>
      <c r="F165" s="1">
        <v>0</v>
      </c>
      <c r="G165" s="1">
        <v>17.149999999999999</v>
      </c>
      <c r="H165" s="1"/>
    </row>
    <row r="166" spans="1:8" ht="11.25" customHeight="1" x14ac:dyDescent="0.2">
      <c r="A166" s="1" t="s">
        <v>192</v>
      </c>
      <c r="B166" s="1">
        <v>1</v>
      </c>
      <c r="C166" s="1" t="s">
        <v>10</v>
      </c>
      <c r="D166" s="1" t="s">
        <v>70</v>
      </c>
      <c r="E166" s="1">
        <v>0</v>
      </c>
      <c r="F166" s="1">
        <v>0</v>
      </c>
      <c r="G166" s="1">
        <v>0</v>
      </c>
      <c r="H166" s="1"/>
    </row>
    <row r="167" spans="1:8" ht="11.25" customHeight="1" x14ac:dyDescent="0.2">
      <c r="A167" s="1" t="s">
        <v>193</v>
      </c>
      <c r="B167" s="1">
        <v>1</v>
      </c>
      <c r="C167" s="1" t="s">
        <v>10</v>
      </c>
      <c r="D167" s="1" t="s">
        <v>70</v>
      </c>
      <c r="E167" s="1">
        <v>0</v>
      </c>
      <c r="F167" s="1">
        <v>0</v>
      </c>
      <c r="G167" s="1">
        <v>0</v>
      </c>
      <c r="H167" s="1"/>
    </row>
    <row r="168" spans="1:8" s="9" customFormat="1" ht="11.25" customHeight="1" x14ac:dyDescent="0.2">
      <c r="A168" s="19" t="s">
        <v>194</v>
      </c>
      <c r="B168" s="20"/>
      <c r="C168" s="20"/>
      <c r="D168" s="20"/>
      <c r="E168" s="20"/>
      <c r="F168" s="21"/>
      <c r="G168" s="12">
        <f>SUM(G165:G167)</f>
        <v>17.149999999999999</v>
      </c>
      <c r="H168" s="12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1" t="s">
        <v>196</v>
      </c>
      <c r="B170" s="1">
        <v>0</v>
      </c>
      <c r="C170" s="1" t="s">
        <v>186</v>
      </c>
      <c r="D170" s="1" t="s">
        <v>70</v>
      </c>
      <c r="E170" s="1">
        <v>0</v>
      </c>
      <c r="F170" s="1">
        <v>0</v>
      </c>
      <c r="G170" s="1">
        <v>0</v>
      </c>
      <c r="H170" s="1" t="s">
        <v>25</v>
      </c>
    </row>
    <row r="171" spans="1:8" ht="11.25" customHeight="1" x14ac:dyDescent="0.2">
      <c r="A171" s="1" t="s">
        <v>197</v>
      </c>
      <c r="B171" s="1">
        <v>0</v>
      </c>
      <c r="C171" s="1" t="s">
        <v>186</v>
      </c>
      <c r="D171" s="1" t="s">
        <v>70</v>
      </c>
      <c r="E171" s="1">
        <v>0</v>
      </c>
      <c r="F171" s="1">
        <v>0</v>
      </c>
      <c r="G171" s="1">
        <v>0</v>
      </c>
      <c r="H171" s="1"/>
    </row>
    <row r="172" spans="1:8" s="9" customFormat="1" ht="11.25" customHeight="1" x14ac:dyDescent="0.2">
      <c r="A172" s="19" t="s">
        <v>198</v>
      </c>
      <c r="B172" s="20"/>
      <c r="C172" s="20"/>
      <c r="D172" s="20"/>
      <c r="E172" s="20"/>
      <c r="F172" s="21"/>
      <c r="G172" s="12">
        <f>SUM(G170:G171)</f>
        <v>0</v>
      </c>
      <c r="H172" s="12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1" t="s">
        <v>200</v>
      </c>
      <c r="B174" s="1">
        <v>365</v>
      </c>
      <c r="C174" s="1" t="s">
        <v>201</v>
      </c>
      <c r="D174" s="1" t="s">
        <v>70</v>
      </c>
      <c r="E174" s="1">
        <v>0</v>
      </c>
      <c r="F174" s="1">
        <v>0</v>
      </c>
      <c r="G174" s="1">
        <v>35.67</v>
      </c>
      <c r="H174" s="1" t="s">
        <v>201</v>
      </c>
    </row>
    <row r="175" spans="1:8" ht="11.25" customHeight="1" x14ac:dyDescent="0.2">
      <c r="A175" s="1" t="s">
        <v>202</v>
      </c>
      <c r="B175" s="1">
        <v>365</v>
      </c>
      <c r="C175" s="1" t="s">
        <v>201</v>
      </c>
      <c r="D175" s="1" t="s">
        <v>70</v>
      </c>
      <c r="E175" s="1">
        <v>0</v>
      </c>
      <c r="F175" s="1">
        <v>0</v>
      </c>
      <c r="G175" s="1">
        <v>5.87</v>
      </c>
      <c r="H175" s="1" t="s">
        <v>201</v>
      </c>
    </row>
    <row r="176" spans="1:8" s="9" customFormat="1" ht="11.25" customHeight="1" x14ac:dyDescent="0.2">
      <c r="A176" s="19" t="s">
        <v>203</v>
      </c>
      <c r="B176" s="20"/>
      <c r="C176" s="20"/>
      <c r="D176" s="20"/>
      <c r="E176" s="20"/>
      <c r="F176" s="21"/>
      <c r="G176" s="12">
        <f>SUM(G174:G175)</f>
        <v>41.54</v>
      </c>
      <c r="H176" s="12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1" t="s">
        <v>205</v>
      </c>
      <c r="B178" s="1">
        <v>365</v>
      </c>
      <c r="C178" s="1" t="s">
        <v>130</v>
      </c>
      <c r="D178" s="1"/>
      <c r="E178" s="1">
        <v>0</v>
      </c>
      <c r="F178" s="1">
        <v>0</v>
      </c>
      <c r="G178" s="1">
        <f>132.05+27.2</f>
        <v>159.25</v>
      </c>
      <c r="H178" s="1"/>
    </row>
    <row r="179" spans="1:8" s="9" customFormat="1" ht="11.25" customHeight="1" x14ac:dyDescent="0.2">
      <c r="A179" s="19" t="s">
        <v>206</v>
      </c>
      <c r="B179" s="20"/>
      <c r="C179" s="20"/>
      <c r="D179" s="20"/>
      <c r="E179" s="20"/>
      <c r="F179" s="21"/>
      <c r="G179" s="12">
        <f>SUM(G178)</f>
        <v>159.25</v>
      </c>
      <c r="H179" s="12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1" t="s">
        <v>208</v>
      </c>
      <c r="B182" s="1">
        <v>365</v>
      </c>
      <c r="C182" s="1" t="s">
        <v>130</v>
      </c>
      <c r="D182" s="1" t="s">
        <v>47</v>
      </c>
      <c r="E182" s="1">
        <v>0</v>
      </c>
      <c r="F182" s="1">
        <v>0</v>
      </c>
      <c r="G182" s="1">
        <f>23.93+10</f>
        <v>33.93</v>
      </c>
      <c r="H182" s="1"/>
    </row>
    <row r="183" spans="1:8" ht="11.25" customHeight="1" x14ac:dyDescent="0.2">
      <c r="A183" s="1" t="s">
        <v>209</v>
      </c>
      <c r="B183" s="1">
        <v>0</v>
      </c>
      <c r="C183" s="1" t="s">
        <v>130</v>
      </c>
      <c r="D183" s="1" t="s">
        <v>47</v>
      </c>
      <c r="E183" s="1">
        <v>0</v>
      </c>
      <c r="F183" s="1">
        <v>0</v>
      </c>
      <c r="G183" s="1">
        <v>0</v>
      </c>
      <c r="H183" s="1"/>
    </row>
    <row r="184" spans="1:8" ht="11.25" customHeight="1" x14ac:dyDescent="0.2">
      <c r="A184" s="1" t="s">
        <v>210</v>
      </c>
      <c r="B184" s="1">
        <v>0</v>
      </c>
      <c r="C184" s="1" t="s">
        <v>130</v>
      </c>
      <c r="D184" s="1" t="s">
        <v>47</v>
      </c>
      <c r="E184" s="1">
        <v>0</v>
      </c>
      <c r="F184" s="1">
        <v>0</v>
      </c>
      <c r="G184" s="1">
        <v>0</v>
      </c>
      <c r="H184" s="1"/>
    </row>
    <row r="185" spans="1:8" s="9" customFormat="1" ht="11.25" customHeight="1" x14ac:dyDescent="0.2">
      <c r="A185" s="19" t="s">
        <v>211</v>
      </c>
      <c r="B185" s="20"/>
      <c r="C185" s="20"/>
      <c r="D185" s="20"/>
      <c r="E185" s="20"/>
      <c r="F185" s="21"/>
      <c r="G185" s="12">
        <f>SUM(G182:G184)</f>
        <v>33.93</v>
      </c>
      <c r="H185" s="12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1" t="s">
        <v>213</v>
      </c>
      <c r="B187" s="1">
        <v>12</v>
      </c>
      <c r="C187" s="1" t="s">
        <v>10</v>
      </c>
      <c r="D187" s="1" t="s">
        <v>70</v>
      </c>
      <c r="E187" s="1">
        <v>0</v>
      </c>
      <c r="F187" s="1">
        <v>0</v>
      </c>
      <c r="G187" s="1">
        <v>19.510000000000002</v>
      </c>
      <c r="H187" s="1" t="s">
        <v>25</v>
      </c>
    </row>
    <row r="188" spans="1:8" ht="11.25" customHeight="1" x14ac:dyDescent="0.2">
      <c r="A188" s="1" t="s">
        <v>214</v>
      </c>
      <c r="B188" s="1">
        <v>1</v>
      </c>
      <c r="C188" s="1" t="s">
        <v>10</v>
      </c>
      <c r="D188" s="1" t="s">
        <v>70</v>
      </c>
      <c r="E188" s="1">
        <v>0</v>
      </c>
      <c r="F188" s="1">
        <v>0</v>
      </c>
      <c r="G188" s="1">
        <v>9.7899999999999991</v>
      </c>
      <c r="H188" s="1"/>
    </row>
    <row r="189" spans="1:8" ht="11.25" customHeight="1" x14ac:dyDescent="0.2">
      <c r="A189" s="1" t="s">
        <v>215</v>
      </c>
      <c r="B189" s="1">
        <v>1</v>
      </c>
      <c r="C189" s="1" t="s">
        <v>216</v>
      </c>
      <c r="D189" s="1" t="s">
        <v>19</v>
      </c>
      <c r="E189" s="1">
        <v>0</v>
      </c>
      <c r="F189" s="1">
        <v>0</v>
      </c>
      <c r="G189" s="1">
        <v>0</v>
      </c>
      <c r="H189" s="1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1" t="s">
        <v>218</v>
      </c>
      <c r="B191" s="1">
        <v>0</v>
      </c>
      <c r="C191" s="1" t="s">
        <v>130</v>
      </c>
      <c r="D191" s="1" t="s">
        <v>47</v>
      </c>
      <c r="E191" s="1">
        <v>0</v>
      </c>
      <c r="F191" s="1">
        <v>0</v>
      </c>
      <c r="G191" s="1">
        <v>0</v>
      </c>
      <c r="H191" s="1"/>
    </row>
    <row r="192" spans="1:8" ht="11.25" customHeight="1" x14ac:dyDescent="0.2">
      <c r="A192" s="1" t="s">
        <v>219</v>
      </c>
      <c r="B192" s="1">
        <v>0</v>
      </c>
      <c r="C192" s="1" t="s">
        <v>130</v>
      </c>
      <c r="D192" s="1" t="s">
        <v>47</v>
      </c>
      <c r="E192" s="1">
        <v>0</v>
      </c>
      <c r="F192" s="1">
        <v>0</v>
      </c>
      <c r="G192" s="1">
        <v>0</v>
      </c>
      <c r="H192" s="1"/>
    </row>
    <row r="193" spans="1:8" ht="11.25" customHeight="1" x14ac:dyDescent="0.2">
      <c r="A193" s="1" t="s">
        <v>220</v>
      </c>
      <c r="B193" s="1">
        <v>0</v>
      </c>
      <c r="C193" s="1" t="s">
        <v>130</v>
      </c>
      <c r="D193" s="1" t="s">
        <v>47</v>
      </c>
      <c r="E193" s="1">
        <v>0</v>
      </c>
      <c r="F193" s="1">
        <v>0</v>
      </c>
      <c r="G193" s="1">
        <v>0</v>
      </c>
      <c r="H193" s="1"/>
    </row>
    <row r="194" spans="1:8" s="9" customFormat="1" ht="11.25" customHeight="1" x14ac:dyDescent="0.2">
      <c r="A194" s="19" t="s">
        <v>221</v>
      </c>
      <c r="B194" s="20"/>
      <c r="C194" s="20"/>
      <c r="D194" s="20"/>
      <c r="E194" s="20"/>
      <c r="F194" s="21"/>
      <c r="G194" s="12">
        <f>SUM(G187:G193)</f>
        <v>29.3</v>
      </c>
      <c r="H194" s="12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1" t="s">
        <v>223</v>
      </c>
      <c r="B196" s="1">
        <v>0</v>
      </c>
      <c r="C196" s="1" t="s">
        <v>186</v>
      </c>
      <c r="D196" s="1" t="s">
        <v>11</v>
      </c>
      <c r="E196" s="1">
        <v>0</v>
      </c>
      <c r="F196" s="1">
        <v>0</v>
      </c>
      <c r="G196" s="1">
        <v>0</v>
      </c>
      <c r="H196" s="1" t="s">
        <v>12</v>
      </c>
    </row>
    <row r="197" spans="1:8" ht="11.25" customHeight="1" x14ac:dyDescent="0.2">
      <c r="A197" s="1" t="s">
        <v>224</v>
      </c>
      <c r="B197" s="1">
        <v>0</v>
      </c>
      <c r="C197" s="1" t="s">
        <v>186</v>
      </c>
      <c r="D197" s="1" t="s">
        <v>11</v>
      </c>
      <c r="E197" s="1">
        <v>0</v>
      </c>
      <c r="F197" s="1">
        <v>0</v>
      </c>
      <c r="G197" s="1">
        <v>0</v>
      </c>
      <c r="H197" s="1" t="s">
        <v>225</v>
      </c>
    </row>
    <row r="198" spans="1:8" ht="11.25" customHeight="1" x14ac:dyDescent="0.2">
      <c r="A198" s="1" t="s">
        <v>226</v>
      </c>
      <c r="B198" s="1">
        <v>0</v>
      </c>
      <c r="C198" s="1" t="s">
        <v>186</v>
      </c>
      <c r="D198" s="1" t="s">
        <v>11</v>
      </c>
      <c r="E198" s="1">
        <v>0</v>
      </c>
      <c r="F198" s="1">
        <v>0</v>
      </c>
      <c r="G198" s="1">
        <v>0</v>
      </c>
      <c r="H198" s="1" t="s">
        <v>12</v>
      </c>
    </row>
    <row r="199" spans="1:8" ht="11.25" customHeight="1" x14ac:dyDescent="0.2">
      <c r="A199" s="1" t="s">
        <v>227</v>
      </c>
      <c r="B199" s="1">
        <v>0</v>
      </c>
      <c r="C199" s="1" t="s">
        <v>186</v>
      </c>
      <c r="D199" s="1" t="s">
        <v>70</v>
      </c>
      <c r="E199" s="1">
        <v>0</v>
      </c>
      <c r="F199" s="1">
        <v>0</v>
      </c>
      <c r="G199" s="1">
        <v>0</v>
      </c>
      <c r="H199" s="1"/>
    </row>
    <row r="200" spans="1:8" ht="11.25" customHeight="1" x14ac:dyDescent="0.2">
      <c r="A200" s="1" t="s">
        <v>228</v>
      </c>
      <c r="B200" s="1">
        <v>0</v>
      </c>
      <c r="C200" s="1" t="s">
        <v>186</v>
      </c>
      <c r="D200" s="1" t="s">
        <v>11</v>
      </c>
      <c r="E200" s="1">
        <v>0</v>
      </c>
      <c r="F200" s="1">
        <v>0</v>
      </c>
      <c r="G200" s="1">
        <v>0</v>
      </c>
      <c r="H200" s="1"/>
    </row>
    <row r="201" spans="1:8" ht="11.25" customHeight="1" x14ac:dyDescent="0.2">
      <c r="A201" s="1" t="s">
        <v>229</v>
      </c>
      <c r="B201" s="1">
        <v>0</v>
      </c>
      <c r="C201" s="1" t="s">
        <v>186</v>
      </c>
      <c r="D201" s="1" t="s">
        <v>11</v>
      </c>
      <c r="E201" s="1">
        <v>0</v>
      </c>
      <c r="F201" s="1">
        <v>0</v>
      </c>
      <c r="G201" s="1">
        <v>0</v>
      </c>
      <c r="H201" s="1"/>
    </row>
    <row r="202" spans="1:8" ht="11.25" customHeight="1" x14ac:dyDescent="0.2">
      <c r="A202" s="1" t="s">
        <v>230</v>
      </c>
      <c r="B202" s="1">
        <v>0</v>
      </c>
      <c r="C202" s="1" t="s">
        <v>186</v>
      </c>
      <c r="D202" s="1" t="s">
        <v>19</v>
      </c>
      <c r="E202" s="1">
        <v>0</v>
      </c>
      <c r="F202" s="1">
        <v>0</v>
      </c>
      <c r="G202" s="1">
        <v>0</v>
      </c>
      <c r="H202" s="1" t="s">
        <v>25</v>
      </c>
    </row>
    <row r="203" spans="1:8" ht="11.25" customHeight="1" x14ac:dyDescent="0.2">
      <c r="A203" s="1" t="s">
        <v>231</v>
      </c>
      <c r="B203" s="1">
        <v>0</v>
      </c>
      <c r="C203" s="1" t="s">
        <v>186</v>
      </c>
      <c r="D203" s="1" t="s">
        <v>70</v>
      </c>
      <c r="E203" s="1">
        <v>0</v>
      </c>
      <c r="F203" s="1">
        <v>0</v>
      </c>
      <c r="G203" s="1">
        <v>0</v>
      </c>
      <c r="H203" s="1" t="s">
        <v>232</v>
      </c>
    </row>
    <row r="204" spans="1:8" ht="11.25" customHeight="1" x14ac:dyDescent="0.2">
      <c r="A204" s="1" t="s">
        <v>233</v>
      </c>
      <c r="B204" s="1">
        <v>0</v>
      </c>
      <c r="C204" s="1" t="s">
        <v>186</v>
      </c>
      <c r="D204" s="1" t="s">
        <v>11</v>
      </c>
      <c r="E204" s="1">
        <v>0</v>
      </c>
      <c r="F204" s="1">
        <v>0</v>
      </c>
      <c r="G204" s="1">
        <v>0</v>
      </c>
      <c r="H204" s="1" t="s">
        <v>48</v>
      </c>
    </row>
    <row r="205" spans="1:8" ht="11.25" customHeight="1" x14ac:dyDescent="0.2">
      <c r="A205" s="1" t="s">
        <v>234</v>
      </c>
      <c r="B205" s="1">
        <v>0</v>
      </c>
      <c r="C205" s="1" t="s">
        <v>186</v>
      </c>
      <c r="D205" s="1" t="s">
        <v>11</v>
      </c>
      <c r="E205" s="1">
        <v>0</v>
      </c>
      <c r="F205" s="1">
        <v>0</v>
      </c>
      <c r="G205" s="1">
        <v>0</v>
      </c>
      <c r="H205" s="1" t="s">
        <v>235</v>
      </c>
    </row>
    <row r="206" spans="1:8" s="9" customFormat="1" ht="11.25" customHeight="1" x14ac:dyDescent="0.2">
      <c r="A206" s="19" t="s">
        <v>236</v>
      </c>
      <c r="B206" s="20"/>
      <c r="C206" s="20"/>
      <c r="D206" s="20"/>
      <c r="E206" s="20"/>
      <c r="F206" s="21"/>
      <c r="G206" s="12">
        <f>SUM(G196:G205)</f>
        <v>0</v>
      </c>
      <c r="H206" s="12"/>
    </row>
    <row r="207" spans="1:8" s="9" customFormat="1" ht="11.25" customHeight="1" x14ac:dyDescent="0.2">
      <c r="A207" s="19" t="s">
        <v>237</v>
      </c>
      <c r="B207" s="20"/>
      <c r="C207" s="20"/>
      <c r="D207" s="20"/>
      <c r="E207" s="20"/>
      <c r="F207" s="21"/>
      <c r="G207" s="17">
        <f>G37+G42+G45+G109+G155+G158+G163+G168+G172+G176+G179+G185+G194+G206+G4</f>
        <v>3248.55</v>
      </c>
      <c r="H207" s="12"/>
    </row>
    <row r="208" spans="1:8" ht="11.25" customHeight="1" x14ac:dyDescent="0.2"/>
    <row r="209" spans="1:8" x14ac:dyDescent="0.2">
      <c r="E209" s="2" t="s">
        <v>239</v>
      </c>
      <c r="F209" s="2">
        <v>26.53</v>
      </c>
      <c r="G209" s="23">
        <f>G207*1000/F210/12</f>
        <v>26.530037240297926</v>
      </c>
      <c r="H209" s="14">
        <f>F209/G209</f>
        <v>0.99999859629680932</v>
      </c>
    </row>
    <row r="210" spans="1:8" x14ac:dyDescent="0.2">
      <c r="E210" s="2" t="s">
        <v>240</v>
      </c>
      <c r="F210" s="2">
        <v>10204</v>
      </c>
      <c r="G210" s="23">
        <f>F210*F209*12/1000</f>
        <v>3248.5454399999999</v>
      </c>
    </row>
    <row r="211" spans="1:8" x14ac:dyDescent="0.2">
      <c r="G211" s="23"/>
    </row>
    <row r="212" spans="1:8" x14ac:dyDescent="0.2">
      <c r="F212" s="2" t="s">
        <v>241</v>
      </c>
      <c r="G212" s="23">
        <f>G210-G207</f>
        <v>-4.5600000003105379E-3</v>
      </c>
      <c r="H212" s="13">
        <f>G214-G207</f>
        <v>-324.85910400000012</v>
      </c>
    </row>
    <row r="213" spans="1:8" x14ac:dyDescent="0.2">
      <c r="G213" s="23"/>
    </row>
    <row r="214" spans="1:8" x14ac:dyDescent="0.2">
      <c r="G214" s="23">
        <f>G210*0.9</f>
        <v>2923.6908960000001</v>
      </c>
    </row>
    <row r="215" spans="1:8" x14ac:dyDescent="0.2">
      <c r="F215" s="2" t="s">
        <v>242</v>
      </c>
      <c r="G215" s="23">
        <f>G210*0.1</f>
        <v>324.85454400000003</v>
      </c>
    </row>
    <row r="216" spans="1:8" x14ac:dyDescent="0.2">
      <c r="G216" s="23">
        <f>SUM(G214:G215)</f>
        <v>3248.5454399999999</v>
      </c>
    </row>
    <row r="218" spans="1:8" s="9" customFormat="1" ht="12.75" x14ac:dyDescent="0.2">
      <c r="A218" s="9" t="s">
        <v>247</v>
      </c>
      <c r="G218" s="9" t="s">
        <v>248</v>
      </c>
    </row>
    <row r="222" spans="1:8" s="9" customFormat="1" ht="12.75" x14ac:dyDescent="0.2">
      <c r="A222" s="9" t="s">
        <v>249</v>
      </c>
      <c r="G222" s="9" t="s">
        <v>250</v>
      </c>
    </row>
    <row r="230" spans="1:1" x14ac:dyDescent="0.2">
      <c r="A230" s="2" t="s">
        <v>251</v>
      </c>
    </row>
    <row r="231" spans="1:1" x14ac:dyDescent="0.2">
      <c r="A231" s="2" t="s">
        <v>252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2017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2017-05-02T11:53:02Z</dcterms:modified>
</cp:coreProperties>
</file>