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F157" i="3"/>
  <c r="G206" i="3"/>
  <c r="G194" i="3"/>
  <c r="G185" i="3"/>
  <c r="G179" i="3"/>
  <c r="G176" i="3"/>
  <c r="G172" i="3"/>
  <c r="G168" i="3"/>
  <c r="G161" i="3"/>
  <c r="G163" i="3" s="1"/>
  <c r="G158" i="3"/>
  <c r="G155" i="3"/>
  <c r="G109" i="3"/>
  <c r="G44" i="3"/>
  <c r="G45" i="3" s="1"/>
  <c r="G41" i="3"/>
  <c r="G39" i="3"/>
  <c r="G36" i="3"/>
  <c r="G35" i="3"/>
  <c r="G33" i="3"/>
  <c r="G32" i="3"/>
  <c r="G30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3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10" i="2"/>
  <c r="G9" i="2"/>
  <c r="G8" i="2"/>
  <c r="G7" i="2"/>
  <c r="G6" i="2"/>
  <c r="F209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42" i="2"/>
  <c r="G37" i="2"/>
  <c r="G210" i="2"/>
  <c r="G216" i="3" l="1"/>
  <c r="H212" i="3"/>
  <c r="G207" i="2"/>
  <c r="G209" i="2" s="1"/>
  <c r="H209" i="2" s="1"/>
  <c r="G214" i="2"/>
  <c r="G215" i="2"/>
  <c r="G212" i="2" l="1"/>
  <c r="G216" i="2"/>
  <c r="H212" i="2"/>
  <c r="G205" i="1" l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</calcChain>
</file>

<file path=xl/sharedStrings.xml><?xml version="1.0" encoding="utf-8"?>
<sst xmlns="http://schemas.openxmlformats.org/spreadsheetml/2006/main" count="1923" uniqueCount="254">
  <si>
    <t>Шипиловская ул., д.59,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</si>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</sst>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5" sqref="A45:H45"/>
    </sheetView>
  </sheetViews>
  <sheetFormatPr defaultRowHeight="11.25" customHeight="1" x14ac:dyDescent="0.2"/>
  <cols>
    <col min="1" max="1" width="50.42578125" style="4" customWidth="1"/>
    <col min="2" max="16384" width="9.140625" style="4"/>
  </cols>
  <sheetData>
    <row r="1" spans="1:8" s="2" customFormat="1" ht="15.75" x14ac:dyDescent="0.25">
      <c r="A1" s="1" t="s">
        <v>238</v>
      </c>
    </row>
    <row r="2" spans="1:8" s="2" customFormat="1" ht="15.75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ht="11.25" customHeight="1" x14ac:dyDescent="0.2">
      <c r="A3" s="3" t="s">
        <v>1</v>
      </c>
      <c r="B3" s="36" t="s">
        <v>2</v>
      </c>
      <c r="C3" s="36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2" t="s">
        <v>8</v>
      </c>
      <c r="B4" s="32"/>
      <c r="C4" s="32"/>
      <c r="D4" s="32"/>
      <c r="E4" s="32"/>
      <c r="F4" s="32"/>
      <c r="G4" s="32"/>
      <c r="H4" s="32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237.96</v>
      </c>
      <c r="F5" s="5">
        <v>2.2799999999999998</v>
      </c>
      <c r="G5" s="5">
        <v>162.22200000000001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237.83</v>
      </c>
      <c r="F6" s="5">
        <v>3.23</v>
      </c>
      <c r="G6" s="5">
        <v>9.218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1191.44</v>
      </c>
      <c r="F7" s="5">
        <v>1.99</v>
      </c>
      <c r="G7" s="5">
        <v>123.29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1189.2</v>
      </c>
      <c r="F8" s="5">
        <v>2.54</v>
      </c>
      <c r="G8" s="5">
        <v>36.247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47.93</v>
      </c>
      <c r="F9" s="5">
        <v>3.08</v>
      </c>
      <c r="G9" s="5">
        <v>44.14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24</v>
      </c>
      <c r="F10" s="5">
        <v>19.63</v>
      </c>
      <c r="G10" s="5">
        <v>24.498000000000001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17.97</v>
      </c>
      <c r="F11" s="5">
        <v>3.26</v>
      </c>
      <c r="G11" s="5">
        <v>17.515999999999998</v>
      </c>
      <c r="H11" s="5" t="s">
        <v>12</v>
      </c>
    </row>
    <row r="12" spans="1:8" ht="11.25" customHeight="1" x14ac:dyDescent="0.2">
      <c r="A12" s="5" t="s">
        <v>21</v>
      </c>
      <c r="B12" s="5">
        <v>0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79</v>
      </c>
      <c r="F13" s="5">
        <v>8.3699999999999992</v>
      </c>
      <c r="G13" s="5">
        <v>0.66100000000000003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5816</v>
      </c>
      <c r="F14" s="5">
        <v>2.78</v>
      </c>
      <c r="G14" s="5">
        <v>16.167999999999999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200</v>
      </c>
      <c r="F15" s="5">
        <v>1.73</v>
      </c>
      <c r="G15" s="5">
        <v>0.34599999999999997</v>
      </c>
      <c r="H15" s="5" t="s">
        <v>25</v>
      </c>
    </row>
    <row r="16" spans="1:8" ht="11.25" customHeight="1" x14ac:dyDescent="0.2">
      <c r="A16" s="5" t="s">
        <v>28</v>
      </c>
      <c r="B16" s="5">
        <v>0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5.7</v>
      </c>
      <c r="F17" s="5">
        <v>4.04</v>
      </c>
      <c r="G17" s="5">
        <v>4.5999999999999999E-2</v>
      </c>
      <c r="H17" s="5" t="s">
        <v>30</v>
      </c>
    </row>
    <row r="18" spans="1:8" ht="11.25" customHeight="1" x14ac:dyDescent="0.2">
      <c r="A18" s="5" t="s">
        <v>31</v>
      </c>
      <c r="B18" s="5">
        <v>0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0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96</v>
      </c>
      <c r="F20" s="5">
        <v>2.4900000000000002</v>
      </c>
      <c r="G20" s="5">
        <v>0.23899999999999999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36</v>
      </c>
      <c r="F21" s="5">
        <v>5.0199999999999996</v>
      </c>
      <c r="G21" s="5">
        <v>0.18099999999999999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96</v>
      </c>
      <c r="F22" s="5">
        <v>2.4900000000000002</v>
      </c>
      <c r="G22" s="5">
        <v>0.23899999999999999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16</v>
      </c>
      <c r="F23" s="5">
        <v>2.02</v>
      </c>
      <c r="G23" s="5">
        <v>3.2000000000000001E-2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1243</v>
      </c>
      <c r="F24" s="5">
        <v>2.0299999999999998</v>
      </c>
      <c r="G24" s="5">
        <v>5.0469999999999997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0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0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24</v>
      </c>
      <c r="F29" s="5">
        <v>157.75</v>
      </c>
      <c r="G29" s="5">
        <v>18.93</v>
      </c>
      <c r="H29" s="5" t="s">
        <v>48</v>
      </c>
    </row>
    <row r="30" spans="1:8" ht="11.25" customHeight="1" x14ac:dyDescent="0.2">
      <c r="A30" s="5" t="s">
        <v>49</v>
      </c>
      <c r="B30" s="5">
        <v>0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1100</v>
      </c>
      <c r="F31" s="5">
        <v>1.67</v>
      </c>
      <c r="G31" s="5">
        <v>1.837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1.84</v>
      </c>
      <c r="G32" s="5">
        <v>1.84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21.01</v>
      </c>
      <c r="F34" s="5">
        <v>8.2899999999999991</v>
      </c>
      <c r="G34" s="5">
        <v>63.573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72</v>
      </c>
      <c r="F35" s="5">
        <v>3.59</v>
      </c>
      <c r="G35" s="5">
        <v>6.2039999999999997</v>
      </c>
      <c r="H35" s="5"/>
    </row>
    <row r="36" spans="1:8" s="10" customFormat="1" ht="11.25" customHeight="1" x14ac:dyDescent="0.2">
      <c r="A36" s="31" t="s">
        <v>56</v>
      </c>
      <c r="B36" s="31"/>
      <c r="C36" s="31"/>
      <c r="D36" s="31"/>
      <c r="E36" s="31"/>
      <c r="F36" s="31"/>
      <c r="G36" s="9">
        <f>SUM(G5:G35)</f>
        <v>532.47399999999993</v>
      </c>
      <c r="H36" s="9"/>
    </row>
    <row r="37" spans="1:8" ht="11.25" customHeight="1" x14ac:dyDescent="0.2">
      <c r="A37" s="32" t="s">
        <v>57</v>
      </c>
      <c r="B37" s="32"/>
      <c r="C37" s="32"/>
      <c r="D37" s="32"/>
      <c r="E37" s="32"/>
      <c r="F37" s="32"/>
      <c r="G37" s="32"/>
      <c r="H37" s="32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214.52</v>
      </c>
      <c r="G38" s="5">
        <v>140.94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1.8</v>
      </c>
      <c r="F40" s="5">
        <v>225.66</v>
      </c>
      <c r="G40" s="5">
        <v>148.25899999999999</v>
      </c>
      <c r="H40" s="5"/>
    </row>
    <row r="41" spans="1:8" s="10" customFormat="1" ht="11.25" customHeight="1" x14ac:dyDescent="0.2">
      <c r="A41" s="31" t="s">
        <v>61</v>
      </c>
      <c r="B41" s="31"/>
      <c r="C41" s="31"/>
      <c r="D41" s="31"/>
      <c r="E41" s="31"/>
      <c r="F41" s="31"/>
      <c r="G41" s="9">
        <f>SUM(G38:G40)</f>
        <v>289.19899999999996</v>
      </c>
      <c r="H41" s="9"/>
    </row>
    <row r="42" spans="1:8" ht="11.25" customHeight="1" x14ac:dyDescent="0.2">
      <c r="A42" s="32" t="s">
        <v>62</v>
      </c>
      <c r="B42" s="32"/>
      <c r="C42" s="32"/>
      <c r="D42" s="32"/>
      <c r="E42" s="32"/>
      <c r="F42" s="32"/>
      <c r="G42" s="32"/>
      <c r="H42" s="32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17.2</v>
      </c>
      <c r="F43" s="5">
        <v>17.73</v>
      </c>
      <c r="G43" s="5">
        <v>111.309</v>
      </c>
      <c r="H43" s="5"/>
    </row>
    <row r="44" spans="1:8" s="10" customFormat="1" ht="11.25" customHeight="1" x14ac:dyDescent="0.2">
      <c r="A44" s="31" t="s">
        <v>64</v>
      </c>
      <c r="B44" s="31"/>
      <c r="C44" s="31"/>
      <c r="D44" s="31"/>
      <c r="E44" s="31"/>
      <c r="F44" s="31"/>
      <c r="G44" s="9">
        <f>SUM(G43)</f>
        <v>111.309</v>
      </c>
      <c r="H44" s="9"/>
    </row>
    <row r="45" spans="1:8" ht="11.25" customHeight="1" x14ac:dyDescent="0.2">
      <c r="A45" s="32" t="s">
        <v>65</v>
      </c>
      <c r="B45" s="32"/>
      <c r="C45" s="32"/>
      <c r="D45" s="32"/>
      <c r="E45" s="32"/>
      <c r="F45" s="32"/>
      <c r="G45" s="32"/>
      <c r="H45" s="32"/>
    </row>
    <row r="46" spans="1:8" ht="11.25" customHeight="1" x14ac:dyDescent="0.2">
      <c r="A46" s="32" t="s">
        <v>66</v>
      </c>
      <c r="B46" s="32"/>
      <c r="C46" s="32"/>
      <c r="D46" s="32"/>
      <c r="E46" s="32"/>
      <c r="F46" s="32"/>
      <c r="G46" s="32"/>
      <c r="H46" s="32"/>
    </row>
    <row r="47" spans="1:8" ht="11.25" customHeight="1" x14ac:dyDescent="0.2">
      <c r="A47" s="32" t="s">
        <v>67</v>
      </c>
      <c r="B47" s="32"/>
      <c r="C47" s="32"/>
      <c r="D47" s="32"/>
      <c r="E47" s="32"/>
      <c r="F47" s="32"/>
      <c r="G47" s="32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52.18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0</v>
      </c>
      <c r="C61" s="5" t="s">
        <v>80</v>
      </c>
      <c r="D61" s="5" t="s">
        <v>19</v>
      </c>
      <c r="E61" s="5">
        <v>0</v>
      </c>
      <c r="F61" s="5">
        <v>0</v>
      </c>
      <c r="G61" s="5">
        <v>4.8099999999999996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10.1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9.14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4.8099999999999996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19.23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48.08</v>
      </c>
      <c r="H76" s="5" t="s">
        <v>71</v>
      </c>
    </row>
    <row r="77" spans="1:8" ht="11.25" customHeight="1" x14ac:dyDescent="0.2">
      <c r="A77" s="34" t="s">
        <v>102</v>
      </c>
      <c r="B77" s="35"/>
      <c r="C77" s="35"/>
      <c r="D77" s="35"/>
      <c r="E77" s="35"/>
      <c r="F77" s="35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0</v>
      </c>
      <c r="F78" s="5">
        <v>0</v>
      </c>
      <c r="G78" s="5">
        <v>4.62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5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34" t="s">
        <v>108</v>
      </c>
      <c r="B83" s="35"/>
      <c r="C83" s="35"/>
      <c r="D83" s="35"/>
      <c r="E83" s="35"/>
      <c r="F83" s="35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19.23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48.08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27.89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29.81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0</v>
      </c>
      <c r="C99" s="5" t="s">
        <v>125</v>
      </c>
      <c r="D99" s="5" t="s">
        <v>47</v>
      </c>
      <c r="E99" s="5">
        <v>0</v>
      </c>
      <c r="F99" s="5">
        <v>0</v>
      </c>
      <c r="G99" s="5">
        <v>5.0999999999999996</v>
      </c>
      <c r="H99" s="5" t="s">
        <v>125</v>
      </c>
    </row>
    <row r="100" spans="1:8" ht="11.25" customHeight="1" x14ac:dyDescent="0.2">
      <c r="A100" s="5" t="s">
        <v>126</v>
      </c>
      <c r="B100" s="5">
        <v>0</v>
      </c>
      <c r="C100" s="5" t="s">
        <v>125</v>
      </c>
      <c r="D100" s="5" t="s">
        <v>41</v>
      </c>
      <c r="E100" s="5">
        <v>0</v>
      </c>
      <c r="F100" s="5">
        <v>0</v>
      </c>
      <c r="G100" s="5">
        <v>4.5199999999999996</v>
      </c>
      <c r="H100" s="5" t="s">
        <v>125</v>
      </c>
    </row>
    <row r="101" spans="1:8" ht="11.25" customHeight="1" x14ac:dyDescent="0.2">
      <c r="A101" s="5" t="s">
        <v>127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9.6199999999999992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96.17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48.08</v>
      </c>
      <c r="H107" s="5"/>
    </row>
    <row r="108" spans="1:8" s="10" customFormat="1" ht="11.25" customHeight="1" x14ac:dyDescent="0.2">
      <c r="A108" s="31" t="s">
        <v>134</v>
      </c>
      <c r="B108" s="31"/>
      <c r="C108" s="31"/>
      <c r="D108" s="31"/>
      <c r="E108" s="31"/>
      <c r="F108" s="31"/>
      <c r="G108" s="9">
        <f>SUM(G48:G107)</f>
        <v>446.47</v>
      </c>
      <c r="H108" s="9"/>
    </row>
    <row r="109" spans="1:8" ht="11.25" customHeight="1" x14ac:dyDescent="0.2">
      <c r="A109" s="32" t="s">
        <v>102</v>
      </c>
      <c r="B109" s="32"/>
      <c r="C109" s="32"/>
      <c r="D109" s="32"/>
      <c r="E109" s="32"/>
      <c r="F109" s="32"/>
      <c r="G109" s="32"/>
      <c r="H109" s="32"/>
    </row>
    <row r="110" spans="1:8" ht="11.25" customHeight="1" x14ac:dyDescent="0.2">
      <c r="A110" s="32" t="s">
        <v>135</v>
      </c>
      <c r="B110" s="32"/>
      <c r="C110" s="32"/>
      <c r="D110" s="32"/>
      <c r="E110" s="32"/>
      <c r="F110" s="32"/>
      <c r="G110" s="32"/>
      <c r="H110" s="32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0</v>
      </c>
      <c r="C114" s="5" t="s">
        <v>125</v>
      </c>
      <c r="D114" s="5" t="s">
        <v>70</v>
      </c>
      <c r="E114" s="5">
        <v>0</v>
      </c>
      <c r="F114" s="5">
        <v>0</v>
      </c>
      <c r="G114" s="5">
        <v>48.08</v>
      </c>
      <c r="H114" s="5" t="s">
        <v>125</v>
      </c>
    </row>
    <row r="115" spans="1:8" ht="11.25" customHeight="1" x14ac:dyDescent="0.2">
      <c r="A115" s="5" t="s">
        <v>140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38.47</v>
      </c>
      <c r="H115" s="5" t="s">
        <v>125</v>
      </c>
    </row>
    <row r="116" spans="1:8" ht="11.25" customHeight="1" x14ac:dyDescent="0.2">
      <c r="A116" s="5" t="s">
        <v>141</v>
      </c>
      <c r="B116" s="5">
        <v>0</v>
      </c>
      <c r="C116" s="5" t="s">
        <v>125</v>
      </c>
      <c r="D116" s="5" t="s">
        <v>41</v>
      </c>
      <c r="E116" s="5">
        <v>0</v>
      </c>
      <c r="F116" s="5">
        <v>0</v>
      </c>
      <c r="G116" s="5">
        <v>4.8099999999999996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9.6199999999999992</v>
      </c>
      <c r="G119" s="5">
        <v>9.6199999999999992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28.85</v>
      </c>
      <c r="G120" s="5">
        <v>28.85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5</v>
      </c>
      <c r="H121" s="5" t="s">
        <v>80</v>
      </c>
    </row>
    <row r="122" spans="1:8" ht="11.25" customHeight="1" x14ac:dyDescent="0.2">
      <c r="A122" s="5" t="s">
        <v>147</v>
      </c>
      <c r="B122" s="5">
        <v>2</v>
      </c>
      <c r="C122" s="5" t="s">
        <v>130</v>
      </c>
      <c r="D122" s="5" t="s">
        <v>41</v>
      </c>
      <c r="E122" s="5">
        <v>0</v>
      </c>
      <c r="F122" s="5">
        <v>0</v>
      </c>
      <c r="G122" s="5">
        <v>4.62</v>
      </c>
      <c r="H122" s="5"/>
    </row>
    <row r="123" spans="1:8" ht="11.25" customHeight="1" x14ac:dyDescent="0.2">
      <c r="A123" s="5" t="s">
        <v>148</v>
      </c>
      <c r="B123" s="5">
        <v>0</v>
      </c>
      <c r="C123" s="5" t="s">
        <v>125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43.98</v>
      </c>
      <c r="G124" s="5">
        <v>43.98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9.6199999999999992</v>
      </c>
      <c r="G125" s="5">
        <v>9.6199999999999992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91.71</v>
      </c>
      <c r="G126" s="5">
        <v>91.71</v>
      </c>
      <c r="H126" s="5"/>
    </row>
    <row r="127" spans="1:8" ht="11.25" customHeight="1" x14ac:dyDescent="0.2">
      <c r="A127" s="5" t="s">
        <v>152</v>
      </c>
      <c r="B127" s="5">
        <v>0</v>
      </c>
      <c r="C127" s="5" t="s">
        <v>125</v>
      </c>
      <c r="D127" s="5" t="s">
        <v>19</v>
      </c>
      <c r="E127" s="5">
        <v>0</v>
      </c>
      <c r="F127" s="5">
        <v>0</v>
      </c>
      <c r="G127" s="5">
        <v>5.0999999999999996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365</v>
      </c>
      <c r="C129" s="5" t="s">
        <v>155</v>
      </c>
      <c r="D129" s="5" t="s">
        <v>19</v>
      </c>
      <c r="E129" s="5">
        <v>0</v>
      </c>
      <c r="F129" s="5">
        <v>4.5199999999999996</v>
      </c>
      <c r="G129" s="5">
        <v>4.5199999999999996</v>
      </c>
      <c r="H129" s="5" t="s">
        <v>155</v>
      </c>
    </row>
    <row r="130" spans="1:8" ht="11.25" customHeight="1" x14ac:dyDescent="0.2">
      <c r="A130" s="5" t="s">
        <v>156</v>
      </c>
      <c r="B130" s="5">
        <v>0</v>
      </c>
      <c r="C130" s="5" t="s">
        <v>125</v>
      </c>
      <c r="D130" s="5" t="s">
        <v>70</v>
      </c>
      <c r="E130" s="5">
        <v>0</v>
      </c>
      <c r="F130" s="5">
        <v>0</v>
      </c>
      <c r="G130" s="5">
        <v>67.319999999999993</v>
      </c>
      <c r="H130" s="5" t="s">
        <v>125</v>
      </c>
    </row>
    <row r="131" spans="1:8" ht="11.25" customHeight="1" x14ac:dyDescent="0.2">
      <c r="A131" s="5" t="s">
        <v>157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47.12</v>
      </c>
      <c r="H131" s="5" t="s">
        <v>125</v>
      </c>
    </row>
    <row r="132" spans="1:8" ht="11.25" customHeight="1" x14ac:dyDescent="0.2">
      <c r="A132" s="5" t="s">
        <v>158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57.7</v>
      </c>
      <c r="H132" s="5" t="s">
        <v>125</v>
      </c>
    </row>
    <row r="133" spans="1:8" ht="11.25" customHeight="1" x14ac:dyDescent="0.2">
      <c r="A133" s="5" t="s">
        <v>159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49.04</v>
      </c>
      <c r="H133" s="5" t="s">
        <v>125</v>
      </c>
    </row>
    <row r="134" spans="1:8" ht="11.25" customHeight="1" x14ac:dyDescent="0.2">
      <c r="A134" s="5" t="s">
        <v>160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28.85</v>
      </c>
      <c r="H134" s="5" t="s">
        <v>125</v>
      </c>
    </row>
    <row r="135" spans="1:8" ht="11.25" customHeight="1" x14ac:dyDescent="0.2">
      <c r="A135" s="5" t="s">
        <v>161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8.65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0</v>
      </c>
      <c r="C137" s="5" t="s">
        <v>130</v>
      </c>
      <c r="D137" s="5" t="s">
        <v>47</v>
      </c>
      <c r="E137" s="5">
        <v>0</v>
      </c>
      <c r="F137" s="5">
        <v>0</v>
      </c>
      <c r="G137" s="5">
        <v>10.58</v>
      </c>
      <c r="H137" s="5"/>
    </row>
    <row r="138" spans="1:8" ht="11.25" customHeight="1" x14ac:dyDescent="0.2">
      <c r="A138" s="5" t="s">
        <v>163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23.99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28.85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4.8099999999999996</v>
      </c>
      <c r="H153" s="5"/>
    </row>
    <row r="154" spans="1:8" s="10" customFormat="1" ht="11.25" customHeight="1" x14ac:dyDescent="0.2">
      <c r="A154" s="31" t="s">
        <v>179</v>
      </c>
      <c r="B154" s="31"/>
      <c r="C154" s="31"/>
      <c r="D154" s="31"/>
      <c r="E154" s="31"/>
      <c r="F154" s="31"/>
      <c r="G154" s="9">
        <f>SUM(G111:G153)</f>
        <v>630.87</v>
      </c>
      <c r="H154" s="9"/>
    </row>
    <row r="155" spans="1:8" ht="11.25" customHeight="1" x14ac:dyDescent="0.2">
      <c r="A155" s="32" t="s">
        <v>180</v>
      </c>
      <c r="B155" s="32"/>
      <c r="C155" s="32"/>
      <c r="D155" s="32"/>
      <c r="E155" s="32"/>
      <c r="F155" s="32"/>
      <c r="G155" s="32"/>
      <c r="H155" s="32"/>
    </row>
    <row r="156" spans="1:8" ht="11.25" customHeight="1" x14ac:dyDescent="0.2">
      <c r="A156" s="5" t="s">
        <v>181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116.64</v>
      </c>
      <c r="G156" s="5">
        <v>340.589</v>
      </c>
      <c r="H156" s="5" t="s">
        <v>155</v>
      </c>
    </row>
    <row r="157" spans="1:8" s="10" customFormat="1" ht="11.25" customHeight="1" x14ac:dyDescent="0.2">
      <c r="A157" s="31" t="s">
        <v>182</v>
      </c>
      <c r="B157" s="31"/>
      <c r="C157" s="31"/>
      <c r="D157" s="31"/>
      <c r="E157" s="31"/>
      <c r="F157" s="31"/>
      <c r="G157" s="9">
        <f>SUM(G156)</f>
        <v>340.589</v>
      </c>
      <c r="H157" s="9"/>
    </row>
    <row r="158" spans="1:8" ht="11.25" customHeight="1" x14ac:dyDescent="0.2">
      <c r="A158" s="32" t="s">
        <v>183</v>
      </c>
      <c r="B158" s="32"/>
      <c r="C158" s="32"/>
      <c r="D158" s="32"/>
      <c r="E158" s="32"/>
      <c r="F158" s="32"/>
      <c r="G158" s="32"/>
      <c r="H158" s="32"/>
    </row>
    <row r="159" spans="1:8" ht="11.25" customHeight="1" x14ac:dyDescent="0.2">
      <c r="A159" s="5" t="s">
        <v>184</v>
      </c>
      <c r="B159" s="5">
        <v>0</v>
      </c>
      <c r="C159" s="5" t="s">
        <v>130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</v>
      </c>
      <c r="C160" s="5" t="s">
        <v>10</v>
      </c>
      <c r="D160" s="5" t="s">
        <v>70</v>
      </c>
      <c r="E160" s="5">
        <v>4</v>
      </c>
      <c r="F160" s="5">
        <v>16852.669999999998</v>
      </c>
      <c r="G160" s="5">
        <v>67.411000000000001</v>
      </c>
      <c r="H160" s="5" t="s">
        <v>23</v>
      </c>
    </row>
    <row r="161" spans="1:8" ht="11.25" customHeight="1" x14ac:dyDescent="0.2">
      <c r="A161" s="5" t="s">
        <v>186</v>
      </c>
      <c r="B161" s="5">
        <v>0</v>
      </c>
      <c r="C161" s="5" t="s">
        <v>40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1" t="s">
        <v>187</v>
      </c>
      <c r="B162" s="31"/>
      <c r="C162" s="31"/>
      <c r="D162" s="31"/>
      <c r="E162" s="31"/>
      <c r="F162" s="31"/>
      <c r="G162" s="9">
        <f>SUM(G159:G161)</f>
        <v>67.411000000000001</v>
      </c>
      <c r="H162" s="9"/>
    </row>
    <row r="163" spans="1:8" ht="11.25" customHeight="1" x14ac:dyDescent="0.2">
      <c r="A163" s="32" t="s">
        <v>188</v>
      </c>
      <c r="B163" s="32"/>
      <c r="C163" s="32"/>
      <c r="D163" s="32"/>
      <c r="E163" s="32"/>
      <c r="F163" s="32"/>
      <c r="G163" s="32"/>
      <c r="H163" s="32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8.34</v>
      </c>
      <c r="H164" s="5"/>
    </row>
    <row r="165" spans="1:8" ht="11.25" customHeight="1" x14ac:dyDescent="0.2">
      <c r="A165" s="5" t="s">
        <v>190</v>
      </c>
      <c r="B165" s="5">
        <v>0</v>
      </c>
      <c r="C165" s="5" t="s">
        <v>130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1" t="s">
        <v>192</v>
      </c>
      <c r="B167" s="31"/>
      <c r="C167" s="31"/>
      <c r="D167" s="31"/>
      <c r="E167" s="31"/>
      <c r="F167" s="31"/>
      <c r="G167" s="9">
        <f>SUM(G164:G166)</f>
        <v>8.34</v>
      </c>
      <c r="H167" s="9"/>
    </row>
    <row r="168" spans="1:8" ht="11.25" customHeight="1" x14ac:dyDescent="0.2">
      <c r="A168" s="32" t="s">
        <v>193</v>
      </c>
      <c r="B168" s="32"/>
      <c r="C168" s="32"/>
      <c r="D168" s="32"/>
      <c r="E168" s="32"/>
      <c r="F168" s="32"/>
      <c r="G168" s="32"/>
      <c r="H168" s="32"/>
    </row>
    <row r="169" spans="1:8" ht="11.25" customHeight="1" x14ac:dyDescent="0.2">
      <c r="A169" s="5" t="s">
        <v>194</v>
      </c>
      <c r="B169" s="5">
        <v>1</v>
      </c>
      <c r="C169" s="5" t="s">
        <v>10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195</v>
      </c>
      <c r="B170" s="5">
        <v>0</v>
      </c>
      <c r="C170" s="5" t="s">
        <v>130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1" t="s">
        <v>196</v>
      </c>
      <c r="B171" s="31"/>
      <c r="C171" s="31"/>
      <c r="D171" s="31"/>
      <c r="E171" s="31"/>
      <c r="F171" s="31"/>
      <c r="G171" s="9">
        <f>SUM(G169:G170)</f>
        <v>0</v>
      </c>
      <c r="H171" s="9"/>
    </row>
    <row r="172" spans="1:8" ht="11.25" customHeight="1" x14ac:dyDescent="0.2">
      <c r="A172" s="32" t="s">
        <v>197</v>
      </c>
      <c r="B172" s="32"/>
      <c r="C172" s="32"/>
      <c r="D172" s="32"/>
      <c r="E172" s="32"/>
      <c r="F172" s="32"/>
      <c r="G172" s="32"/>
      <c r="H172" s="32"/>
    </row>
    <row r="173" spans="1:8" ht="11.25" customHeight="1" x14ac:dyDescent="0.2">
      <c r="A173" s="5" t="s">
        <v>198</v>
      </c>
      <c r="B173" s="5">
        <v>0</v>
      </c>
      <c r="C173" s="5" t="s">
        <v>199</v>
      </c>
      <c r="D173" s="5" t="s">
        <v>70</v>
      </c>
      <c r="E173" s="5">
        <v>0</v>
      </c>
      <c r="F173" s="5">
        <v>0</v>
      </c>
      <c r="G173" s="5">
        <v>5</v>
      </c>
      <c r="H173" s="5" t="s">
        <v>199</v>
      </c>
    </row>
    <row r="174" spans="1:8" ht="11.25" customHeight="1" x14ac:dyDescent="0.2">
      <c r="A174" s="5" t="s">
        <v>200</v>
      </c>
      <c r="B174" s="5">
        <v>0</v>
      </c>
      <c r="C174" s="5" t="s">
        <v>199</v>
      </c>
      <c r="D174" s="5" t="s">
        <v>70</v>
      </c>
      <c r="E174" s="5">
        <v>0</v>
      </c>
      <c r="F174" s="5">
        <v>0</v>
      </c>
      <c r="G174" s="5">
        <v>4.62</v>
      </c>
      <c r="H174" s="5" t="s">
        <v>199</v>
      </c>
    </row>
    <row r="175" spans="1:8" s="10" customFormat="1" ht="11.25" customHeight="1" x14ac:dyDescent="0.2">
      <c r="A175" s="31" t="s">
        <v>201</v>
      </c>
      <c r="B175" s="31"/>
      <c r="C175" s="31"/>
      <c r="D175" s="31"/>
      <c r="E175" s="31"/>
      <c r="F175" s="31"/>
      <c r="G175" s="9">
        <f>SUM(G173:G174)</f>
        <v>9.620000000000001</v>
      </c>
      <c r="H175" s="9"/>
    </row>
    <row r="176" spans="1:8" ht="11.25" customHeight="1" x14ac:dyDescent="0.2">
      <c r="A176" s="32" t="s">
        <v>202</v>
      </c>
      <c r="B176" s="32"/>
      <c r="C176" s="32"/>
      <c r="D176" s="32"/>
      <c r="E176" s="32"/>
      <c r="F176" s="32"/>
      <c r="G176" s="32"/>
      <c r="H176" s="32"/>
    </row>
    <row r="177" spans="1:8" ht="11.25" customHeight="1" x14ac:dyDescent="0.2">
      <c r="A177" s="5" t="s">
        <v>203</v>
      </c>
      <c r="B177" s="5">
        <v>0</v>
      </c>
      <c r="C177" s="5" t="s">
        <v>130</v>
      </c>
      <c r="D177" s="5"/>
      <c r="E177" s="5">
        <v>0</v>
      </c>
      <c r="F177" s="5">
        <v>0</v>
      </c>
      <c r="G177" s="5">
        <v>56.96</v>
      </c>
      <c r="H177" s="5"/>
    </row>
    <row r="178" spans="1:8" s="10" customFormat="1" ht="11.25" customHeight="1" x14ac:dyDescent="0.2">
      <c r="A178" s="31" t="s">
        <v>204</v>
      </c>
      <c r="B178" s="31"/>
      <c r="C178" s="31"/>
      <c r="D178" s="31"/>
      <c r="E178" s="31"/>
      <c r="F178" s="31"/>
      <c r="G178" s="9">
        <f>SUM(G177)</f>
        <v>56.96</v>
      </c>
      <c r="H178" s="9"/>
    </row>
    <row r="179" spans="1:8" ht="11.25" customHeight="1" x14ac:dyDescent="0.2">
      <c r="A179" s="32" t="s">
        <v>205</v>
      </c>
      <c r="B179" s="32"/>
      <c r="C179" s="32"/>
      <c r="D179" s="32"/>
      <c r="E179" s="32"/>
      <c r="F179" s="32"/>
      <c r="G179" s="32"/>
      <c r="H179" s="32"/>
    </row>
    <row r="180" spans="1:8" ht="11.25" customHeight="1" x14ac:dyDescent="0.2">
      <c r="A180" s="32" t="s">
        <v>53</v>
      </c>
      <c r="B180" s="32"/>
      <c r="C180" s="32"/>
      <c r="D180" s="32"/>
      <c r="E180" s="32"/>
      <c r="F180" s="32"/>
      <c r="G180" s="32"/>
      <c r="H180" s="32"/>
    </row>
    <row r="181" spans="1:8" ht="11.25" customHeight="1" x14ac:dyDescent="0.2">
      <c r="A181" s="5" t="s">
        <v>206</v>
      </c>
      <c r="B181" s="5">
        <v>0</v>
      </c>
      <c r="C181" s="5" t="s">
        <v>130</v>
      </c>
      <c r="D181" s="5" t="s">
        <v>47</v>
      </c>
      <c r="E181" s="5">
        <v>0</v>
      </c>
      <c r="F181" s="5">
        <v>0</v>
      </c>
      <c r="G181" s="5">
        <v>30.88</v>
      </c>
      <c r="H181" s="5"/>
    </row>
    <row r="182" spans="1:8" ht="11.25" customHeight="1" x14ac:dyDescent="0.2">
      <c r="A182" s="5" t="s">
        <v>207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1" t="s">
        <v>209</v>
      </c>
      <c r="B184" s="31"/>
      <c r="C184" s="31"/>
      <c r="D184" s="31"/>
      <c r="E184" s="31"/>
      <c r="F184" s="31"/>
      <c r="G184" s="9">
        <f>SUM(G181:G183)</f>
        <v>30.88</v>
      </c>
      <c r="H184" s="9"/>
    </row>
    <row r="185" spans="1:8" ht="11.25" customHeight="1" x14ac:dyDescent="0.2">
      <c r="A185" s="32" t="s">
        <v>210</v>
      </c>
      <c r="B185" s="32"/>
      <c r="C185" s="32"/>
      <c r="D185" s="32"/>
      <c r="E185" s="32"/>
      <c r="F185" s="32"/>
      <c r="G185" s="32"/>
      <c r="H185" s="32"/>
    </row>
    <row r="186" spans="1:8" ht="11.25" customHeight="1" x14ac:dyDescent="0.2">
      <c r="A186" s="5" t="s">
        <v>211</v>
      </c>
      <c r="B186" s="5">
        <v>1</v>
      </c>
      <c r="C186" s="5" t="s">
        <v>10</v>
      </c>
      <c r="D186" s="5" t="s">
        <v>70</v>
      </c>
      <c r="E186" s="5">
        <v>0</v>
      </c>
      <c r="F186" s="5">
        <v>0</v>
      </c>
      <c r="G186" s="5">
        <v>14.28</v>
      </c>
      <c r="H186" s="5" t="s">
        <v>25</v>
      </c>
    </row>
    <row r="187" spans="1:8" ht="11.25" customHeight="1" x14ac:dyDescent="0.2">
      <c r="A187" s="5" t="s">
        <v>212</v>
      </c>
      <c r="B187" s="5">
        <v>1</v>
      </c>
      <c r="C187" s="5" t="s">
        <v>130</v>
      </c>
      <c r="D187" s="5" t="s">
        <v>70</v>
      </c>
      <c r="E187" s="5">
        <v>0</v>
      </c>
      <c r="F187" s="5">
        <v>0</v>
      </c>
      <c r="G187" s="5">
        <v>7.16</v>
      </c>
      <c r="H187" s="5"/>
    </row>
    <row r="188" spans="1:8" ht="11.25" customHeight="1" x14ac:dyDescent="0.2">
      <c r="A188" s="5" t="s">
        <v>213</v>
      </c>
      <c r="B188" s="5">
        <v>1</v>
      </c>
      <c r="C188" s="5" t="s">
        <v>214</v>
      </c>
      <c r="D188" s="5" t="s">
        <v>19</v>
      </c>
      <c r="E188" s="5">
        <v>0</v>
      </c>
      <c r="F188" s="5">
        <v>0</v>
      </c>
      <c r="G188" s="5">
        <v>0</v>
      </c>
      <c r="H188" s="5" t="s">
        <v>215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216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1" t="s">
        <v>219</v>
      </c>
      <c r="B193" s="31"/>
      <c r="C193" s="31"/>
      <c r="D193" s="31"/>
      <c r="E193" s="31"/>
      <c r="F193" s="31"/>
      <c r="G193" s="9">
        <f>SUM(G186:G192)</f>
        <v>21.439999999999998</v>
      </c>
      <c r="H193" s="9"/>
    </row>
    <row r="194" spans="1:8" ht="11.25" customHeight="1" x14ac:dyDescent="0.2">
      <c r="A194" s="32" t="s">
        <v>220</v>
      </c>
      <c r="B194" s="32"/>
      <c r="C194" s="32"/>
      <c r="D194" s="32"/>
      <c r="E194" s="32"/>
      <c r="F194" s="32"/>
      <c r="G194" s="32"/>
      <c r="H194" s="32"/>
    </row>
    <row r="195" spans="1:8" ht="11.25" customHeight="1" x14ac:dyDescent="0.2">
      <c r="A195" s="5" t="s">
        <v>221</v>
      </c>
      <c r="B195" s="5">
        <v>1</v>
      </c>
      <c r="C195" s="5" t="s">
        <v>130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222</v>
      </c>
      <c r="B196" s="5">
        <v>1</v>
      </c>
      <c r="C196" s="5" t="s">
        <v>223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1</v>
      </c>
      <c r="C197" s="5" t="s">
        <v>130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130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130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1</v>
      </c>
      <c r="C202" s="5" t="s">
        <v>231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235</v>
      </c>
    </row>
    <row r="205" spans="1:8" s="10" customFormat="1" ht="11.25" customHeight="1" x14ac:dyDescent="0.2">
      <c r="A205" s="31" t="s">
        <v>236</v>
      </c>
      <c r="B205" s="31"/>
      <c r="C205" s="31"/>
      <c r="D205" s="31"/>
      <c r="E205" s="31"/>
      <c r="F205" s="31"/>
      <c r="G205" s="9">
        <f>SUM(G195:G204)</f>
        <v>0</v>
      </c>
      <c r="H205" s="9"/>
    </row>
    <row r="206" spans="1:8" s="10" customFormat="1" ht="11.25" customHeight="1" x14ac:dyDescent="0.2">
      <c r="A206" s="31" t="s">
        <v>237</v>
      </c>
      <c r="B206" s="31"/>
      <c r="C206" s="31"/>
      <c r="D206" s="31"/>
      <c r="E206" s="31"/>
      <c r="F206" s="31"/>
      <c r="G206" s="9">
        <f>G36+G41+G44+G108+G154+G157+G162+G167+G171+G175+G178+G184+G193+G205</f>
        <v>2545.5619999999999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96" workbookViewId="0">
      <selection activeCell="A248" sqref="A248"/>
    </sheetView>
  </sheetViews>
  <sheetFormatPr defaultRowHeight="11.25" x14ac:dyDescent="0.2"/>
  <cols>
    <col min="1" max="1" width="50.42578125" style="4" customWidth="1"/>
    <col min="2" max="16384" width="9.140625" style="4"/>
  </cols>
  <sheetData>
    <row r="1" spans="1:8" s="2" customFormat="1" ht="15.75" x14ac:dyDescent="0.25">
      <c r="A1" s="1" t="s">
        <v>243</v>
      </c>
    </row>
    <row r="2" spans="1:8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5" t="s">
        <v>244</v>
      </c>
      <c r="B4" s="13"/>
      <c r="C4" s="13"/>
      <c r="D4" s="12"/>
      <c r="E4" s="12"/>
      <c r="F4" s="12"/>
      <c r="G4" s="12">
        <v>270.01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237.96</v>
      </c>
      <c r="F6" s="5">
        <v>2.42</v>
      </c>
      <c r="G6" s="5">
        <f>ROUND(E6*F6*B6/1000,2)</f>
        <v>172.76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237.83</v>
      </c>
      <c r="F7" s="5">
        <v>3.42</v>
      </c>
      <c r="G7" s="5">
        <f>ROUND(E7*F7*B7/1000,2)</f>
        <v>9.76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1191.44</v>
      </c>
      <c r="F8" s="5">
        <v>2.11</v>
      </c>
      <c r="G8" s="5">
        <f>ROUND(E8*F8*B8/1000,2)</f>
        <v>130.72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1189.2</v>
      </c>
      <c r="F9" s="5">
        <v>2.69</v>
      </c>
      <c r="G9" s="5">
        <f>ROUND(E9*F9*B9/1000,2)</f>
        <v>38.39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47.93</v>
      </c>
      <c r="F10" s="5">
        <v>3.26</v>
      </c>
      <c r="G10" s="5">
        <f>ROUND(E10*F10*B10/1000,2)</f>
        <v>46.88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20.81</v>
      </c>
      <c r="G11" s="5">
        <f t="shared" ref="G11:G25" si="0">ROUND(E11*F11*B11/1000,2)</f>
        <v>25.97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17.97</v>
      </c>
      <c r="F12" s="5">
        <v>3.46</v>
      </c>
      <c r="G12" s="5">
        <f t="shared" si="0"/>
        <v>18.649999999999999</v>
      </c>
      <c r="H12" s="5" t="s">
        <v>12</v>
      </c>
    </row>
    <row r="13" spans="1:8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8.8699999999999992</v>
      </c>
      <c r="G14" s="5">
        <f t="shared" si="0"/>
        <v>0.7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5816</v>
      </c>
      <c r="F15" s="5">
        <v>2.95</v>
      </c>
      <c r="G15" s="5">
        <f t="shared" si="0"/>
        <v>17.16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1.83</v>
      </c>
      <c r="G16" s="5">
        <f t="shared" si="0"/>
        <v>0.37</v>
      </c>
      <c r="H16" s="5" t="s">
        <v>25</v>
      </c>
    </row>
    <row r="17" spans="1:8" ht="11.25" customHeight="1" x14ac:dyDescent="0.2">
      <c r="A17" s="5" t="s">
        <v>28</v>
      </c>
      <c r="B17" s="5">
        <v>0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4.28</v>
      </c>
      <c r="G18" s="5">
        <f t="shared" si="0"/>
        <v>0.05</v>
      </c>
      <c r="H18" s="5" t="s">
        <v>30</v>
      </c>
    </row>
    <row r="19" spans="1:8" ht="11.25" customHeight="1" x14ac:dyDescent="0.2">
      <c r="A19" s="5" t="s">
        <v>31</v>
      </c>
      <c r="B19" s="5">
        <v>0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2.64</v>
      </c>
      <c r="G21" s="5">
        <f t="shared" si="0"/>
        <v>0.25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5.32</v>
      </c>
      <c r="G22" s="5">
        <f t="shared" si="0"/>
        <v>0.19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2.64</v>
      </c>
      <c r="G23" s="5">
        <f t="shared" si="0"/>
        <v>0.25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2.14</v>
      </c>
      <c r="G24" s="5">
        <f t="shared" si="0"/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1243</v>
      </c>
      <c r="F25" s="5">
        <v>2.15</v>
      </c>
      <c r="G25" s="5">
        <f t="shared" si="0"/>
        <v>5.34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>
        <v>167.22</v>
      </c>
      <c r="G30" s="5">
        <f t="shared" ref="G30" si="1">ROUND(E30*F30*B30/1000,2)</f>
        <v>20.07</v>
      </c>
      <c r="H30" s="5" t="s">
        <v>48</v>
      </c>
    </row>
    <row r="31" spans="1:8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1100</v>
      </c>
      <c r="F32" s="5">
        <v>1.77</v>
      </c>
      <c r="G32" s="5">
        <f t="shared" ref="G32:G33" si="2">ROUND(E32*F32*B32/1000,2)</f>
        <v>1.95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1.95</v>
      </c>
      <c r="G33" s="5">
        <f t="shared" si="2"/>
        <v>1.95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21.01</v>
      </c>
      <c r="F35" s="5">
        <v>8.7899999999999991</v>
      </c>
      <c r="G35" s="5">
        <f t="shared" ref="G35:G36" si="3">ROUND(E35*F35*B35/1000,2)</f>
        <v>67.59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3.81</v>
      </c>
      <c r="G36" s="5">
        <f t="shared" si="3"/>
        <v>6.58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4">
        <f>SUM(G6:G36)</f>
        <v>565.61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227.39</v>
      </c>
      <c r="G39" s="5">
        <f t="shared" ref="G39" si="4">ROUND(E39*F39*B39/1000,2)</f>
        <v>149.80000000000001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1.8</v>
      </c>
      <c r="F41" s="5">
        <v>239.2</v>
      </c>
      <c r="G41" s="5">
        <f t="shared" ref="G41" si="5">ROUND(E41*F41*B41/1000,2)</f>
        <v>157.58000000000001</v>
      </c>
      <c r="H41" s="5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14">
        <f>SUM(G39:G41)</f>
        <v>307.38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0.54300000000000004</v>
      </c>
      <c r="F44" s="5">
        <v>531.61</v>
      </c>
      <c r="G44" s="5">
        <f t="shared" ref="G44" si="6">ROUND(E44*F44*B44/1000,2)</f>
        <v>105.65</v>
      </c>
      <c r="H44" s="5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14">
        <f>SUM(G44)</f>
        <v>105.65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4.8099999999999996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10.1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9.14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4.8099999999999996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19.23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48.08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4.62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5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9.23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48.08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27.89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29.81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5.0999999999999996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4.5199999999999996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9.6199999999999992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26.17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38.08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304.29000000000002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48.08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38.47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4.8099999999999996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34.1</v>
      </c>
      <c r="G120" s="23">
        <v>34.1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28.85</v>
      </c>
      <c r="G121" s="5">
        <v>28.85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</v>
      </c>
      <c r="H122" s="5" t="s">
        <v>80</v>
      </c>
    </row>
    <row r="123" spans="1:8" ht="11.25" customHeight="1" x14ac:dyDescent="0.2">
      <c r="A123" s="5" t="s">
        <v>147</v>
      </c>
      <c r="B123" s="5">
        <v>2</v>
      </c>
      <c r="C123" s="5" t="s">
        <v>130</v>
      </c>
      <c r="D123" s="5" t="s">
        <v>41</v>
      </c>
      <c r="E123" s="5">
        <v>0</v>
      </c>
      <c r="F123" s="5">
        <v>0</v>
      </c>
      <c r="G123" s="5">
        <v>4.62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63.03</v>
      </c>
      <c r="G125" s="5">
        <v>63.03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7.95</v>
      </c>
      <c r="G126" s="5">
        <v>7.95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23.66</v>
      </c>
      <c r="G127" s="5">
        <v>23.66</v>
      </c>
      <c r="H127" s="5"/>
    </row>
    <row r="128" spans="1:8" ht="11.25" customHeight="1" x14ac:dyDescent="0.2">
      <c r="A128" s="5" t="s">
        <v>152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5.0999999999999996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67.319999999999993</v>
      </c>
      <c r="H131" s="5" t="s">
        <v>125</v>
      </c>
    </row>
    <row r="132" spans="1:8" ht="11.25" customHeight="1" x14ac:dyDescent="0.2">
      <c r="A132" s="5" t="s">
        <v>157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47.12</v>
      </c>
      <c r="H132" s="5" t="s">
        <v>125</v>
      </c>
    </row>
    <row r="133" spans="1:8" ht="11.25" customHeight="1" x14ac:dyDescent="0.2">
      <c r="A133" s="5" t="s">
        <v>158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57.7</v>
      </c>
      <c r="H133" s="5" t="s">
        <v>125</v>
      </c>
    </row>
    <row r="134" spans="1:8" ht="11.25" customHeight="1" x14ac:dyDescent="0.2">
      <c r="A134" s="5" t="s">
        <v>159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49.04</v>
      </c>
      <c r="H134" s="5" t="s">
        <v>125</v>
      </c>
    </row>
    <row r="135" spans="1:8" ht="11.25" customHeight="1" x14ac:dyDescent="0.2">
      <c r="A135" s="5" t="s">
        <v>160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28.85</v>
      </c>
      <c r="H135" s="5" t="s">
        <v>125</v>
      </c>
    </row>
    <row r="136" spans="1:8" ht="11.25" customHeight="1" x14ac:dyDescent="0.2">
      <c r="A136" s="5" t="s">
        <v>161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8.65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10.58</v>
      </c>
      <c r="H138" s="5"/>
    </row>
    <row r="139" spans="1:8" ht="11.25" customHeight="1" x14ac:dyDescent="0.2">
      <c r="A139" s="5" t="s">
        <v>163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28.85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4.8099999999999996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596.11000000000013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10</v>
      </c>
      <c r="D157" s="5" t="s">
        <v>19</v>
      </c>
      <c r="E157" s="5">
        <v>8</v>
      </c>
      <c r="F157" s="5">
        <v>107.49</v>
      </c>
      <c r="G157" s="5">
        <f t="shared" ref="G157" si="7">ROUND(E157*F157*B157/1000,2)</f>
        <v>314.73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14">
        <f>SUM(G157)</f>
        <v>314.73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22</v>
      </c>
      <c r="D161" s="5" t="s">
        <v>70</v>
      </c>
      <c r="E161" s="5">
        <v>4</v>
      </c>
      <c r="F161" s="5">
        <v>1281.72</v>
      </c>
      <c r="G161" s="5">
        <f t="shared" ref="G161" si="8">ROUND(E161*F161*B161/1000,2)</f>
        <v>61.52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14">
        <f>SUM(G160:G162)</f>
        <v>61.52</v>
      </c>
      <c r="H163" s="14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15.45</v>
      </c>
      <c r="H165" s="5"/>
    </row>
    <row r="166" spans="1:8" ht="11.25" customHeight="1" x14ac:dyDescent="0.2">
      <c r="A166" s="5" t="s">
        <v>190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0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14">
        <f>SUM(G165:G167)</f>
        <v>15.45</v>
      </c>
      <c r="H168" s="14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1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196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0</v>
      </c>
      <c r="C174" s="5" t="s">
        <v>199</v>
      </c>
      <c r="D174" s="5" t="s">
        <v>70</v>
      </c>
      <c r="E174" s="5">
        <v>0</v>
      </c>
      <c r="F174" s="5">
        <v>0</v>
      </c>
      <c r="G174" s="5">
        <v>30.66</v>
      </c>
      <c r="H174" s="5" t="s">
        <v>199</v>
      </c>
    </row>
    <row r="175" spans="1:8" ht="11.25" customHeight="1" x14ac:dyDescent="0.2">
      <c r="A175" s="5" t="s">
        <v>200</v>
      </c>
      <c r="B175" s="5">
        <v>0</v>
      </c>
      <c r="C175" s="5" t="s">
        <v>199</v>
      </c>
      <c r="D175" s="5" t="s">
        <v>70</v>
      </c>
      <c r="E175" s="5">
        <v>0</v>
      </c>
      <c r="F175" s="5">
        <v>0</v>
      </c>
      <c r="G175" s="5">
        <v>18.559999999999999</v>
      </c>
      <c r="H175" s="5" t="s">
        <v>199</v>
      </c>
    </row>
    <row r="176" spans="1:8" s="10" customFormat="1" ht="11.25" customHeight="1" x14ac:dyDescent="0.2">
      <c r="A176" s="16" t="s">
        <v>201</v>
      </c>
      <c r="B176" s="17"/>
      <c r="C176" s="17"/>
      <c r="D176" s="17"/>
      <c r="E176" s="17"/>
      <c r="F176" s="18"/>
      <c r="G176" s="14">
        <f>SUM(G174:G175)</f>
        <v>49.22</v>
      </c>
      <c r="H176" s="14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5">
        <v>67.55</v>
      </c>
      <c r="H178" s="5"/>
    </row>
    <row r="179" spans="1:8" s="10" customFormat="1" ht="11.25" customHeight="1" x14ac:dyDescent="0.2">
      <c r="A179" s="16" t="s">
        <v>204</v>
      </c>
      <c r="B179" s="17"/>
      <c r="C179" s="17"/>
      <c r="D179" s="17"/>
      <c r="E179" s="17"/>
      <c r="F179" s="18"/>
      <c r="G179" s="14">
        <f>SUM(G178)</f>
        <v>67.55</v>
      </c>
      <c r="H179" s="14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19.88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209</v>
      </c>
      <c r="B185" s="17"/>
      <c r="C185" s="17"/>
      <c r="D185" s="17"/>
      <c r="E185" s="17"/>
      <c r="F185" s="18"/>
      <c r="G185" s="14">
        <f>SUM(G182:G184)</f>
        <v>19.88</v>
      </c>
      <c r="H185" s="14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15.14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130</v>
      </c>
      <c r="D188" s="5" t="s">
        <v>70</v>
      </c>
      <c r="E188" s="5">
        <v>0</v>
      </c>
      <c r="F188" s="5">
        <v>0</v>
      </c>
      <c r="G188" s="5">
        <v>7.59</v>
      </c>
      <c r="H188" s="5"/>
    </row>
    <row r="189" spans="1:8" ht="11.25" customHeight="1" x14ac:dyDescent="0.2">
      <c r="A189" s="5" t="s">
        <v>213</v>
      </c>
      <c r="B189" s="5">
        <v>1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219</v>
      </c>
      <c r="B194" s="17"/>
      <c r="C194" s="17"/>
      <c r="D194" s="17"/>
      <c r="E194" s="17"/>
      <c r="F194" s="18"/>
      <c r="G194" s="14">
        <f>SUM(G187:G193)</f>
        <v>22.73</v>
      </c>
      <c r="H194" s="14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1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1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1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1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4">
        <f>G37+G42+G45+G109+G155+G158+G163+G168+G172+G176+G179+G185+G194+G206+G4</f>
        <v>2700.13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26.020032533111305</v>
      </c>
      <c r="H209" s="20">
        <f>F209/G209</f>
        <v>0.99999874968982982</v>
      </c>
    </row>
    <row r="210" spans="1:8" hidden="1" x14ac:dyDescent="0.2">
      <c r="E210" s="4" t="s">
        <v>240</v>
      </c>
      <c r="F210" s="21">
        <v>8647.6</v>
      </c>
      <c r="G210" s="19">
        <f>F210*F209*12/1000</f>
        <v>2700.126624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-3.376000000116619E-3</v>
      </c>
      <c r="H212" s="22">
        <f>G214-G207</f>
        <v>-270.01603840000007</v>
      </c>
    </row>
    <row r="213" spans="1:8" hidden="1" x14ac:dyDescent="0.2">
      <c r="G213" s="19"/>
    </row>
    <row r="214" spans="1:8" hidden="1" x14ac:dyDescent="0.2">
      <c r="G214" s="19">
        <f>G210*0.9</f>
        <v>2430.1139616</v>
      </c>
    </row>
    <row r="215" spans="1:8" hidden="1" x14ac:dyDescent="0.2">
      <c r="F215" s="4" t="s">
        <v>242</v>
      </c>
      <c r="G215" s="19">
        <f>G210*0.1</f>
        <v>270.01266240000001</v>
      </c>
    </row>
    <row r="216" spans="1:8" hidden="1" x14ac:dyDescent="0.2">
      <c r="G216" s="19">
        <f>SUM(G214:G215)</f>
        <v>2700.126624</v>
      </c>
    </row>
    <row r="219" spans="1:8" x14ac:dyDescent="0.2">
      <c r="A219" s="29" t="s">
        <v>245</v>
      </c>
      <c r="B219" s="29"/>
      <c r="C219" s="29"/>
      <c r="D219" s="29"/>
      <c r="E219" s="29"/>
      <c r="F219" s="29"/>
      <c r="G219" s="29" t="s">
        <v>246</v>
      </c>
    </row>
  </sheetData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86" workbookViewId="0">
      <selection activeCell="A253" sqref="A253"/>
    </sheetView>
  </sheetViews>
  <sheetFormatPr defaultRowHeight="11.25" x14ac:dyDescent="0.2"/>
  <cols>
    <col min="1" max="1" width="50.42578125" style="4" customWidth="1"/>
    <col min="2" max="16384" width="9.140625" style="4"/>
  </cols>
  <sheetData>
    <row r="1" spans="1:10" s="2" customFormat="1" ht="15.75" x14ac:dyDescent="0.25">
      <c r="A1" s="1" t="s">
        <v>247</v>
      </c>
    </row>
    <row r="2" spans="1:10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8" t="s">
        <v>1</v>
      </c>
      <c r="B3" s="6" t="s">
        <v>2</v>
      </c>
      <c r="C3" s="8"/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</row>
    <row r="4" spans="1:10" ht="11.25" customHeight="1" x14ac:dyDescent="0.2">
      <c r="A4" s="25" t="s">
        <v>244</v>
      </c>
      <c r="B4" s="27"/>
      <c r="C4" s="27"/>
      <c r="D4" s="28"/>
      <c r="E4" s="28"/>
      <c r="F4" s="28"/>
      <c r="G4" s="28">
        <v>275.3</v>
      </c>
      <c r="H4" s="28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237.96</v>
      </c>
      <c r="F6" s="5">
        <v>2.4700000000000002</v>
      </c>
      <c r="G6" s="5">
        <f>ROUND(E6*F6*B6/1000,2)</f>
        <v>175.74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237.83</v>
      </c>
      <c r="F7" s="5">
        <v>3.49</v>
      </c>
      <c r="G7" s="5">
        <f>ROUND(E7*F7*B7/1000,2)</f>
        <v>9.9600000000000009</v>
      </c>
      <c r="H7" s="5"/>
      <c r="J7" s="4">
        <f t="shared" ref="J7:J44" si="0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1191.44</v>
      </c>
      <c r="F8" s="5">
        <v>2.15</v>
      </c>
      <c r="G8" s="5">
        <f>ROUND(E8*F8*B8/1000,2)</f>
        <v>133.19999999999999</v>
      </c>
      <c r="H8" s="5" t="s">
        <v>15</v>
      </c>
      <c r="J8" s="4">
        <f t="shared" si="0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1189.2</v>
      </c>
      <c r="F9" s="5">
        <v>2.74</v>
      </c>
      <c r="G9" s="5">
        <f>ROUND(E9*F9*B9/1000,2)</f>
        <v>39.1</v>
      </c>
      <c r="H9" s="5"/>
      <c r="J9" s="4">
        <f t="shared" si="0"/>
        <v>2.79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47.93</v>
      </c>
      <c r="F10" s="5">
        <v>3.33</v>
      </c>
      <c r="G10" s="5">
        <f>ROUND(E10*F10*B10/1000,2)</f>
        <v>47.72</v>
      </c>
      <c r="H10" s="5" t="s">
        <v>15</v>
      </c>
      <c r="J10" s="4">
        <f t="shared" si="0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24</v>
      </c>
      <c r="F11" s="5">
        <v>21.23</v>
      </c>
      <c r="G11" s="5">
        <f t="shared" ref="G11:G25" si="1">ROUND(E11*F11*B11/1000,2)</f>
        <v>26.5</v>
      </c>
      <c r="H11" s="5" t="s">
        <v>12</v>
      </c>
      <c r="J11" s="4">
        <f t="shared" si="0"/>
        <v>21.65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17.97</v>
      </c>
      <c r="F12" s="5">
        <v>3.53</v>
      </c>
      <c r="G12" s="5">
        <f t="shared" si="1"/>
        <v>18.97</v>
      </c>
      <c r="H12" s="5" t="s">
        <v>12</v>
      </c>
      <c r="J12" s="4">
        <f t="shared" si="0"/>
        <v>3.6</v>
      </c>
    </row>
    <row r="13" spans="1:10" ht="11.25" customHeight="1" x14ac:dyDescent="0.2">
      <c r="A13" s="5" t="s">
        <v>21</v>
      </c>
      <c r="B13" s="5">
        <v>0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1"/>
        <v>0</v>
      </c>
      <c r="H13" s="5" t="s">
        <v>23</v>
      </c>
      <c r="J13" s="4">
        <f t="shared" si="0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79</v>
      </c>
      <c r="F14" s="5">
        <v>9.0500000000000007</v>
      </c>
      <c r="G14" s="5">
        <f t="shared" si="1"/>
        <v>0.71</v>
      </c>
      <c r="H14" s="5" t="s">
        <v>25</v>
      </c>
      <c r="J14" s="4">
        <f t="shared" si="0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5816</v>
      </c>
      <c r="F15" s="5">
        <v>3.01</v>
      </c>
      <c r="G15" s="5">
        <f t="shared" si="1"/>
        <v>17.510000000000002</v>
      </c>
      <c r="H15" s="5" t="s">
        <v>25</v>
      </c>
      <c r="J15" s="4">
        <f t="shared" si="0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200</v>
      </c>
      <c r="F16" s="5">
        <v>1.87</v>
      </c>
      <c r="G16" s="5">
        <f t="shared" si="1"/>
        <v>0.37</v>
      </c>
      <c r="H16" s="5" t="s">
        <v>25</v>
      </c>
      <c r="J16" s="4">
        <f t="shared" si="0"/>
        <v>1.91</v>
      </c>
    </row>
    <row r="17" spans="1:10" ht="11.25" customHeight="1" x14ac:dyDescent="0.2">
      <c r="A17" s="5" t="s">
        <v>28</v>
      </c>
      <c r="B17" s="5">
        <v>0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1"/>
        <v>0</v>
      </c>
      <c r="H17" s="5" t="s">
        <v>25</v>
      </c>
      <c r="J17" s="4">
        <f t="shared" si="0"/>
        <v>0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5.7</v>
      </c>
      <c r="F18" s="5">
        <v>4.37</v>
      </c>
      <c r="G18" s="5">
        <f t="shared" si="1"/>
        <v>0.05</v>
      </c>
      <c r="H18" s="5" t="s">
        <v>30</v>
      </c>
      <c r="J18" s="4">
        <f t="shared" si="0"/>
        <v>4.46</v>
      </c>
    </row>
    <row r="19" spans="1:10" ht="11.25" customHeight="1" x14ac:dyDescent="0.2">
      <c r="A19" s="5" t="s">
        <v>31</v>
      </c>
      <c r="B19" s="5">
        <v>0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1"/>
        <v>0</v>
      </c>
      <c r="H19" s="5" t="s">
        <v>25</v>
      </c>
      <c r="J19" s="4">
        <f t="shared" si="0"/>
        <v>0</v>
      </c>
    </row>
    <row r="20" spans="1:10" ht="11.25" customHeight="1" x14ac:dyDescent="0.2">
      <c r="A20" s="5" t="s">
        <v>32</v>
      </c>
      <c r="B20" s="5">
        <v>0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1"/>
        <v>0</v>
      </c>
      <c r="H20" s="5" t="s">
        <v>25</v>
      </c>
      <c r="J20" s="4">
        <f t="shared" si="0"/>
        <v>0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96</v>
      </c>
      <c r="F21" s="5">
        <v>2.69</v>
      </c>
      <c r="G21" s="5">
        <f t="shared" si="1"/>
        <v>0.26</v>
      </c>
      <c r="H21" s="5" t="s">
        <v>25</v>
      </c>
      <c r="J21" s="4">
        <f t="shared" si="0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36</v>
      </c>
      <c r="F22" s="5">
        <v>5.43</v>
      </c>
      <c r="G22" s="5">
        <f t="shared" si="1"/>
        <v>0.2</v>
      </c>
      <c r="H22" s="5" t="s">
        <v>30</v>
      </c>
      <c r="J22" s="4">
        <f t="shared" si="0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96</v>
      </c>
      <c r="F23" s="5">
        <v>2.69</v>
      </c>
      <c r="G23" s="5">
        <f t="shared" si="1"/>
        <v>0.26</v>
      </c>
      <c r="H23" s="5" t="s">
        <v>25</v>
      </c>
      <c r="J23" s="4">
        <f t="shared" si="0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16</v>
      </c>
      <c r="F24" s="5">
        <v>2.1800000000000002</v>
      </c>
      <c r="G24" s="5">
        <f t="shared" si="1"/>
        <v>0.03</v>
      </c>
      <c r="H24" s="5" t="s">
        <v>25</v>
      </c>
      <c r="J24" s="4">
        <f t="shared" si="0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1243</v>
      </c>
      <c r="F25" s="5">
        <v>2.19</v>
      </c>
      <c r="G25" s="5">
        <f t="shared" si="1"/>
        <v>5.44</v>
      </c>
      <c r="H25" s="5" t="s">
        <v>30</v>
      </c>
      <c r="J25" s="4">
        <f t="shared" si="0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  <c r="J26" s="4">
        <f t="shared" si="0"/>
        <v>0</v>
      </c>
    </row>
    <row r="27" spans="1:10" ht="11.25" customHeight="1" x14ac:dyDescent="0.2">
      <c r="A27" s="5" t="s">
        <v>39</v>
      </c>
      <c r="B27" s="5">
        <v>0</v>
      </c>
      <c r="C27" s="5" t="s">
        <v>40</v>
      </c>
      <c r="D27" s="5" t="s">
        <v>41</v>
      </c>
      <c r="E27" s="5">
        <v>0</v>
      </c>
      <c r="F27" s="5">
        <v>0</v>
      </c>
      <c r="G27" s="5">
        <v>0</v>
      </c>
      <c r="H27" s="5" t="s">
        <v>42</v>
      </c>
      <c r="J27" s="4">
        <f t="shared" si="0"/>
        <v>0</v>
      </c>
    </row>
    <row r="28" spans="1:10" ht="11.25" customHeight="1" x14ac:dyDescent="0.2">
      <c r="A28" s="5" t="s">
        <v>43</v>
      </c>
      <c r="B28" s="5">
        <v>0</v>
      </c>
      <c r="C28" s="5" t="s">
        <v>40</v>
      </c>
      <c r="D28" s="5" t="s">
        <v>19</v>
      </c>
      <c r="E28" s="5">
        <v>0</v>
      </c>
      <c r="F28" s="5">
        <v>0</v>
      </c>
      <c r="G28" s="5">
        <v>0</v>
      </c>
      <c r="H28" s="5" t="s">
        <v>42</v>
      </c>
      <c r="J28" s="4">
        <f t="shared" si="0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  <c r="J29" s="4">
        <f t="shared" si="0"/>
        <v>0</v>
      </c>
    </row>
    <row r="30" spans="1:10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24</v>
      </c>
      <c r="F30" s="5">
        <v>170.56</v>
      </c>
      <c r="G30" s="5">
        <f t="shared" ref="G30" si="2">ROUND(E30*F30*B30/1000,2)</f>
        <v>20.47</v>
      </c>
      <c r="H30" s="5" t="s">
        <v>48</v>
      </c>
      <c r="J30" s="4">
        <f t="shared" si="0"/>
        <v>173.97</v>
      </c>
    </row>
    <row r="31" spans="1:10" ht="11.25" customHeight="1" x14ac:dyDescent="0.2">
      <c r="A31" s="5" t="s">
        <v>49</v>
      </c>
      <c r="B31" s="5">
        <v>0</v>
      </c>
      <c r="C31" s="5" t="s">
        <v>40</v>
      </c>
      <c r="D31" s="5" t="s">
        <v>47</v>
      </c>
      <c r="E31" s="5">
        <v>0</v>
      </c>
      <c r="F31" s="5">
        <v>0</v>
      </c>
      <c r="G31" s="5">
        <v>0</v>
      </c>
      <c r="H31" s="5" t="s">
        <v>50</v>
      </c>
      <c r="J31" s="4">
        <f t="shared" si="0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1100</v>
      </c>
      <c r="F32" s="5">
        <v>1.81</v>
      </c>
      <c r="G32" s="5">
        <f t="shared" ref="G32:G33" si="3">ROUND(E32*F32*B32/1000,2)</f>
        <v>1.99</v>
      </c>
      <c r="H32" s="5" t="s">
        <v>25</v>
      </c>
      <c r="J32" s="4">
        <f t="shared" si="0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5">
        <v>1.99</v>
      </c>
      <c r="G33" s="5">
        <f t="shared" si="3"/>
        <v>1.99</v>
      </c>
      <c r="H33" s="5" t="s">
        <v>25</v>
      </c>
      <c r="J33" s="4">
        <f t="shared" si="0"/>
        <v>2.0299999999999998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  <c r="J34" s="4">
        <f t="shared" si="0"/>
        <v>0</v>
      </c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21.01</v>
      </c>
      <c r="F35" s="5">
        <v>8.9700000000000006</v>
      </c>
      <c r="G35" s="5">
        <f t="shared" ref="G35:G36" si="4">ROUND(E35*F35*B35/1000,2)</f>
        <v>68.790000000000006</v>
      </c>
      <c r="H35" s="5"/>
      <c r="J35" s="4">
        <f t="shared" si="0"/>
        <v>9.15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72</v>
      </c>
      <c r="F36" s="5">
        <v>3.89</v>
      </c>
      <c r="G36" s="5">
        <f t="shared" si="4"/>
        <v>6.72</v>
      </c>
      <c r="H36" s="5"/>
      <c r="J36" s="4">
        <f t="shared" si="0"/>
        <v>3.97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6">
        <f>SUM(G6:G36)</f>
        <v>575.98</v>
      </c>
      <c r="H37" s="26"/>
      <c r="J37" s="4">
        <f t="shared" si="0"/>
        <v>0</v>
      </c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  <c r="J38" s="4">
        <f t="shared" si="0"/>
        <v>0</v>
      </c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1.8</v>
      </c>
      <c r="F39" s="5">
        <v>231.94</v>
      </c>
      <c r="G39" s="5">
        <f t="shared" ref="G39" si="5">ROUND(E39*F39*B39/1000,2)</f>
        <v>152.38</v>
      </c>
      <c r="H39" s="5" t="s">
        <v>12</v>
      </c>
      <c r="J39" s="4">
        <f t="shared" si="0"/>
        <v>236.58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  <c r="J40" s="4">
        <f t="shared" si="0"/>
        <v>0</v>
      </c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47</v>
      </c>
      <c r="E41" s="5">
        <v>1.8</v>
      </c>
      <c r="F41" s="5">
        <v>243.98</v>
      </c>
      <c r="G41" s="5">
        <f t="shared" ref="G41" si="6">ROUND(E41*F41*B41/1000,2)</f>
        <v>160.29</v>
      </c>
      <c r="H41" s="5"/>
      <c r="J41" s="4">
        <f t="shared" si="0"/>
        <v>248.86</v>
      </c>
    </row>
    <row r="42" spans="1:10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6">
        <f>SUM(G39:G41)</f>
        <v>312.66999999999996</v>
      </c>
      <c r="H42" s="26"/>
      <c r="J42" s="4">
        <f t="shared" si="0"/>
        <v>0</v>
      </c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  <c r="J43" s="4">
        <f t="shared" si="0"/>
        <v>0</v>
      </c>
    </row>
    <row r="44" spans="1:10" ht="11.25" customHeight="1" x14ac:dyDescent="0.2">
      <c r="A44" s="5" t="s">
        <v>63</v>
      </c>
      <c r="B44" s="5">
        <v>365</v>
      </c>
      <c r="C44" s="5" t="s">
        <v>10</v>
      </c>
      <c r="D44" s="5" t="s">
        <v>59</v>
      </c>
      <c r="E44" s="5">
        <v>0.54300000000000004</v>
      </c>
      <c r="F44" s="5">
        <v>542.24</v>
      </c>
      <c r="G44" s="5">
        <f t="shared" ref="G44" si="7">ROUND(E44*F44*B44/1000,2)</f>
        <v>107.47</v>
      </c>
      <c r="H44" s="5"/>
      <c r="J44" s="4">
        <f t="shared" si="0"/>
        <v>553.08000000000004</v>
      </c>
    </row>
    <row r="45" spans="1:10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6">
        <f>SUM(G44)</f>
        <v>107.47</v>
      </c>
      <c r="H45" s="26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0</v>
      </c>
      <c r="C62" s="5" t="s">
        <v>80</v>
      </c>
      <c r="D62" s="5" t="s">
        <v>19</v>
      </c>
      <c r="E62" s="5">
        <v>0</v>
      </c>
      <c r="F62" s="5">
        <v>0</v>
      </c>
      <c r="G62" s="5">
        <v>4.8099999999999996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10.1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9.14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4.8099999999999996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19.23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48.08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4.62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5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9.23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48.08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27.89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29.81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0</v>
      </c>
      <c r="C100" s="5" t="s">
        <v>125</v>
      </c>
      <c r="D100" s="5" t="s">
        <v>47</v>
      </c>
      <c r="E100" s="5">
        <v>0</v>
      </c>
      <c r="F100" s="5">
        <v>0</v>
      </c>
      <c r="G100" s="5">
        <v>5.0999999999999996</v>
      </c>
      <c r="H100" s="5" t="s">
        <v>125</v>
      </c>
    </row>
    <row r="101" spans="1:8" ht="11.25" customHeight="1" x14ac:dyDescent="0.2">
      <c r="A101" s="5" t="s">
        <v>126</v>
      </c>
      <c r="B101" s="5">
        <v>0</v>
      </c>
      <c r="C101" s="5" t="s">
        <v>125</v>
      </c>
      <c r="D101" s="5" t="s">
        <v>41</v>
      </c>
      <c r="E101" s="5">
        <v>0</v>
      </c>
      <c r="F101" s="5">
        <v>0</v>
      </c>
      <c r="G101" s="5">
        <v>4.5199999999999996</v>
      </c>
      <c r="H101" s="5" t="s">
        <v>125</v>
      </c>
    </row>
    <row r="102" spans="1:8" ht="11.25" customHeight="1" x14ac:dyDescent="0.2">
      <c r="A102" s="5" t="s">
        <v>127</v>
      </c>
      <c r="B102" s="5">
        <v>0</v>
      </c>
      <c r="C102" s="5" t="s">
        <v>125</v>
      </c>
      <c r="D102" s="5" t="s">
        <v>41</v>
      </c>
      <c r="E102" s="5">
        <v>0</v>
      </c>
      <c r="F102" s="5">
        <v>0</v>
      </c>
      <c r="G102" s="5">
        <v>9.6199999999999992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130</v>
      </c>
      <c r="D107" s="5" t="s">
        <v>47</v>
      </c>
      <c r="E107" s="5">
        <v>0</v>
      </c>
      <c r="F107" s="5">
        <v>0</v>
      </c>
      <c r="G107" s="5">
        <v>26.17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130</v>
      </c>
      <c r="D108" s="5" t="s">
        <v>47</v>
      </c>
      <c r="E108" s="5">
        <v>0</v>
      </c>
      <c r="F108" s="5">
        <v>0</v>
      </c>
      <c r="G108" s="5">
        <v>38.08</v>
      </c>
      <c r="H108" s="5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26">
        <f>SUM(G49:G108)</f>
        <v>304.29000000000002</v>
      </c>
      <c r="H109" s="26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0</v>
      </c>
      <c r="C115" s="5" t="s">
        <v>125</v>
      </c>
      <c r="D115" s="5" t="s">
        <v>70</v>
      </c>
      <c r="E115" s="5">
        <v>0</v>
      </c>
      <c r="F115" s="5">
        <v>0</v>
      </c>
      <c r="G115" s="5">
        <v>48.08</v>
      </c>
      <c r="H115" s="5" t="s">
        <v>125</v>
      </c>
    </row>
    <row r="116" spans="1:8" ht="11.25" customHeight="1" x14ac:dyDescent="0.2">
      <c r="A116" s="5" t="s">
        <v>140</v>
      </c>
      <c r="B116" s="5">
        <v>0</v>
      </c>
      <c r="C116" s="5" t="s">
        <v>125</v>
      </c>
      <c r="D116" s="5" t="s">
        <v>70</v>
      </c>
      <c r="E116" s="5">
        <v>0</v>
      </c>
      <c r="F116" s="5">
        <v>0</v>
      </c>
      <c r="G116" s="5">
        <v>38.47</v>
      </c>
      <c r="H116" s="5" t="s">
        <v>125</v>
      </c>
    </row>
    <row r="117" spans="1:8" ht="11.25" customHeight="1" x14ac:dyDescent="0.2">
      <c r="A117" s="5" t="s">
        <v>141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4.8099999999999996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34.1</v>
      </c>
      <c r="G120" s="23">
        <v>34.1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1000</v>
      </c>
      <c r="F121" s="5">
        <v>28.85</v>
      </c>
      <c r="G121" s="5">
        <v>28.85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5</v>
      </c>
      <c r="H122" s="5" t="s">
        <v>80</v>
      </c>
    </row>
    <row r="123" spans="1:8" ht="11.25" customHeight="1" x14ac:dyDescent="0.2">
      <c r="A123" s="5" t="s">
        <v>147</v>
      </c>
      <c r="B123" s="5">
        <v>2</v>
      </c>
      <c r="C123" s="5" t="s">
        <v>130</v>
      </c>
      <c r="D123" s="5" t="s">
        <v>41</v>
      </c>
      <c r="E123" s="5">
        <v>0</v>
      </c>
      <c r="F123" s="5">
        <v>0</v>
      </c>
      <c r="G123" s="5">
        <v>4.62</v>
      </c>
      <c r="H123" s="5"/>
    </row>
    <row r="124" spans="1:8" ht="11.25" customHeight="1" x14ac:dyDescent="0.2">
      <c r="A124" s="5" t="s">
        <v>148</v>
      </c>
      <c r="B124" s="5">
        <v>0</v>
      </c>
      <c r="C124" s="5" t="s">
        <v>125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63.03</v>
      </c>
      <c r="G125" s="5">
        <v>63.03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7.95</v>
      </c>
      <c r="G126" s="5">
        <v>7.95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23.66</v>
      </c>
      <c r="G127" s="5">
        <v>23.66</v>
      </c>
      <c r="H127" s="5"/>
    </row>
    <row r="128" spans="1:8" ht="11.25" customHeight="1" x14ac:dyDescent="0.2">
      <c r="A128" s="5" t="s">
        <v>152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5.0999999999999996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0</v>
      </c>
      <c r="C131" s="5" t="s">
        <v>125</v>
      </c>
      <c r="D131" s="5" t="s">
        <v>70</v>
      </c>
      <c r="E131" s="5">
        <v>0</v>
      </c>
      <c r="F131" s="5">
        <v>0</v>
      </c>
      <c r="G131" s="5">
        <v>67.319999999999993</v>
      </c>
      <c r="H131" s="5" t="s">
        <v>125</v>
      </c>
    </row>
    <row r="132" spans="1:8" ht="11.25" customHeight="1" x14ac:dyDescent="0.2">
      <c r="A132" s="5" t="s">
        <v>157</v>
      </c>
      <c r="B132" s="5">
        <v>0</v>
      </c>
      <c r="C132" s="5" t="s">
        <v>125</v>
      </c>
      <c r="D132" s="5" t="s">
        <v>70</v>
      </c>
      <c r="E132" s="5">
        <v>0</v>
      </c>
      <c r="F132" s="5">
        <v>0</v>
      </c>
      <c r="G132" s="5">
        <v>47.12</v>
      </c>
      <c r="H132" s="5" t="s">
        <v>125</v>
      </c>
    </row>
    <row r="133" spans="1:8" ht="11.25" customHeight="1" x14ac:dyDescent="0.2">
      <c r="A133" s="5" t="s">
        <v>158</v>
      </c>
      <c r="B133" s="5">
        <v>0</v>
      </c>
      <c r="C133" s="5" t="s">
        <v>125</v>
      </c>
      <c r="D133" s="5" t="s">
        <v>70</v>
      </c>
      <c r="E133" s="5">
        <v>0</v>
      </c>
      <c r="F133" s="5">
        <v>0</v>
      </c>
      <c r="G133" s="5">
        <v>57.7</v>
      </c>
      <c r="H133" s="5" t="s">
        <v>125</v>
      </c>
    </row>
    <row r="134" spans="1:8" ht="11.25" customHeight="1" x14ac:dyDescent="0.2">
      <c r="A134" s="5" t="s">
        <v>159</v>
      </c>
      <c r="B134" s="5">
        <v>0</v>
      </c>
      <c r="C134" s="5" t="s">
        <v>125</v>
      </c>
      <c r="D134" s="5" t="s">
        <v>70</v>
      </c>
      <c r="E134" s="5">
        <v>0</v>
      </c>
      <c r="F134" s="5">
        <v>0</v>
      </c>
      <c r="G134" s="5">
        <v>49.04</v>
      </c>
      <c r="H134" s="5" t="s">
        <v>125</v>
      </c>
    </row>
    <row r="135" spans="1:8" ht="11.25" customHeight="1" x14ac:dyDescent="0.2">
      <c r="A135" s="5" t="s">
        <v>160</v>
      </c>
      <c r="B135" s="5">
        <v>0</v>
      </c>
      <c r="C135" s="5" t="s">
        <v>125</v>
      </c>
      <c r="D135" s="5" t="s">
        <v>70</v>
      </c>
      <c r="E135" s="5">
        <v>0</v>
      </c>
      <c r="F135" s="5">
        <v>0</v>
      </c>
      <c r="G135" s="5">
        <v>28.85</v>
      </c>
      <c r="H135" s="5" t="s">
        <v>125</v>
      </c>
    </row>
    <row r="136" spans="1:8" ht="11.25" customHeight="1" x14ac:dyDescent="0.2">
      <c r="A136" s="5" t="s">
        <v>161</v>
      </c>
      <c r="B136" s="5">
        <v>0</v>
      </c>
      <c r="C136" s="5" t="s">
        <v>125</v>
      </c>
      <c r="D136" s="5" t="s">
        <v>70</v>
      </c>
      <c r="E136" s="5">
        <v>0</v>
      </c>
      <c r="F136" s="5">
        <v>0</v>
      </c>
      <c r="G136" s="5">
        <v>8.65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0</v>
      </c>
      <c r="C138" s="5" t="s">
        <v>130</v>
      </c>
      <c r="D138" s="5" t="s">
        <v>47</v>
      </c>
      <c r="E138" s="5">
        <v>0</v>
      </c>
      <c r="F138" s="5">
        <v>0</v>
      </c>
      <c r="G138" s="5">
        <v>10.58</v>
      </c>
      <c r="H138" s="5"/>
    </row>
    <row r="139" spans="1:8" ht="11.25" customHeight="1" x14ac:dyDescent="0.2">
      <c r="A139" s="5" t="s">
        <v>163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19.940000000000001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0</v>
      </c>
      <c r="C153" s="5" t="s">
        <v>130</v>
      </c>
      <c r="D153" s="5" t="s">
        <v>47</v>
      </c>
      <c r="E153" s="5">
        <v>0</v>
      </c>
      <c r="F153" s="5">
        <v>0</v>
      </c>
      <c r="G153" s="5">
        <v>28.85</v>
      </c>
      <c r="H153" s="5"/>
    </row>
    <row r="154" spans="1:8" ht="11.25" customHeight="1" x14ac:dyDescent="0.2">
      <c r="A154" s="5" t="s">
        <v>178</v>
      </c>
      <c r="B154" s="5">
        <v>0</v>
      </c>
      <c r="C154" s="5" t="s">
        <v>130</v>
      </c>
      <c r="D154" s="5" t="s">
        <v>47</v>
      </c>
      <c r="E154" s="5">
        <v>0</v>
      </c>
      <c r="F154" s="5">
        <v>0</v>
      </c>
      <c r="G154" s="5">
        <v>4.8099999999999996</v>
      </c>
      <c r="H154" s="5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26">
        <f>SUM(G112:G154)</f>
        <v>596.11000000000013</v>
      </c>
      <c r="H155" s="26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365</v>
      </c>
      <c r="C157" s="5" t="s">
        <v>10</v>
      </c>
      <c r="D157" s="5" t="s">
        <v>19</v>
      </c>
      <c r="E157" s="5">
        <v>8</v>
      </c>
      <c r="F157" s="5">
        <f>ROUND(G157/E157/B157*1000,2)</f>
        <v>107.78</v>
      </c>
      <c r="G157" s="5">
        <v>314.73</v>
      </c>
      <c r="H157" s="5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6">
        <f>SUM(G157)</f>
        <v>314.73</v>
      </c>
      <c r="H158" s="26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0</v>
      </c>
      <c r="C160" s="5" t="s">
        <v>130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22</v>
      </c>
      <c r="D161" s="5" t="s">
        <v>70</v>
      </c>
      <c r="E161" s="5">
        <v>4</v>
      </c>
      <c r="F161" s="5">
        <v>1281.72</v>
      </c>
      <c r="G161" s="5">
        <f t="shared" ref="G161" si="8">ROUND(E161*F161*B161/1000,2)</f>
        <v>61.52</v>
      </c>
      <c r="H161" s="5" t="s">
        <v>23</v>
      </c>
    </row>
    <row r="162" spans="1:8" ht="11.25" customHeight="1" x14ac:dyDescent="0.2">
      <c r="A162" s="5" t="s">
        <v>186</v>
      </c>
      <c r="B162" s="5">
        <v>0</v>
      </c>
      <c r="C162" s="5" t="s">
        <v>40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6" t="s">
        <v>187</v>
      </c>
      <c r="B163" s="17"/>
      <c r="C163" s="17"/>
      <c r="D163" s="17"/>
      <c r="E163" s="17"/>
      <c r="F163" s="18"/>
      <c r="G163" s="26">
        <f>SUM(G160:G162)</f>
        <v>61.52</v>
      </c>
      <c r="H163" s="26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15.45</v>
      </c>
      <c r="H165" s="5"/>
    </row>
    <row r="166" spans="1:8" ht="11.25" customHeight="1" x14ac:dyDescent="0.2">
      <c r="A166" s="5" t="s">
        <v>190</v>
      </c>
      <c r="B166" s="5">
        <v>0</v>
      </c>
      <c r="C166" s="5" t="s">
        <v>130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0</v>
      </c>
      <c r="C167" s="5" t="s">
        <v>130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192</v>
      </c>
      <c r="B168" s="17"/>
      <c r="C168" s="17"/>
      <c r="D168" s="17"/>
      <c r="E168" s="17"/>
      <c r="F168" s="18"/>
      <c r="G168" s="26">
        <f>SUM(G165:G167)</f>
        <v>15.45</v>
      </c>
      <c r="H168" s="26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1</v>
      </c>
      <c r="C170" s="5" t="s">
        <v>10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195</v>
      </c>
      <c r="B171" s="5">
        <v>0</v>
      </c>
      <c r="C171" s="5" t="s">
        <v>130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196</v>
      </c>
      <c r="B172" s="17"/>
      <c r="C172" s="17"/>
      <c r="D172" s="17"/>
      <c r="E172" s="17"/>
      <c r="F172" s="18"/>
      <c r="G172" s="26">
        <f>SUM(G170:G171)</f>
        <v>0</v>
      </c>
      <c r="H172" s="26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198</v>
      </c>
      <c r="B174" s="5">
        <v>0</v>
      </c>
      <c r="C174" s="5" t="s">
        <v>199</v>
      </c>
      <c r="D174" s="5" t="s">
        <v>70</v>
      </c>
      <c r="E174" s="5">
        <v>0</v>
      </c>
      <c r="F174" s="5">
        <v>0</v>
      </c>
      <c r="G174" s="5">
        <v>30.66</v>
      </c>
      <c r="H174" s="5" t="s">
        <v>199</v>
      </c>
    </row>
    <row r="175" spans="1:8" ht="11.25" customHeight="1" x14ac:dyDescent="0.2">
      <c r="A175" s="5" t="s">
        <v>200</v>
      </c>
      <c r="B175" s="5">
        <v>0</v>
      </c>
      <c r="C175" s="5" t="s">
        <v>199</v>
      </c>
      <c r="D175" s="5" t="s">
        <v>70</v>
      </c>
      <c r="E175" s="5">
        <v>0</v>
      </c>
      <c r="F175" s="5">
        <v>0</v>
      </c>
      <c r="G175" s="5">
        <v>18.559999999999999</v>
      </c>
      <c r="H175" s="5" t="s">
        <v>199</v>
      </c>
    </row>
    <row r="176" spans="1:8" s="10" customFormat="1" ht="11.25" customHeight="1" x14ac:dyDescent="0.2">
      <c r="A176" s="16" t="s">
        <v>201</v>
      </c>
      <c r="B176" s="17"/>
      <c r="C176" s="17"/>
      <c r="D176" s="17"/>
      <c r="E176" s="17"/>
      <c r="F176" s="18"/>
      <c r="G176" s="26">
        <f>SUM(G174:G175)</f>
        <v>49.22</v>
      </c>
      <c r="H176" s="26"/>
    </row>
    <row r="177" spans="1:8" ht="11.25" customHeight="1" x14ac:dyDescent="0.2">
      <c r="A177" s="6" t="s">
        <v>202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203</v>
      </c>
      <c r="B178" s="5">
        <v>0</v>
      </c>
      <c r="C178" s="5" t="s">
        <v>130</v>
      </c>
      <c r="D178" s="5"/>
      <c r="E178" s="5">
        <v>0</v>
      </c>
      <c r="F178" s="5">
        <v>0</v>
      </c>
      <c r="G178" s="30">
        <f>67.55+20</f>
        <v>87.55</v>
      </c>
      <c r="H178" s="5"/>
    </row>
    <row r="179" spans="1:8" s="10" customFormat="1" ht="11.25" customHeight="1" x14ac:dyDescent="0.2">
      <c r="A179" s="16" t="s">
        <v>204</v>
      </c>
      <c r="B179" s="17"/>
      <c r="C179" s="17"/>
      <c r="D179" s="17"/>
      <c r="E179" s="17"/>
      <c r="F179" s="18"/>
      <c r="G179" s="26">
        <f>SUM(G178)</f>
        <v>87.55</v>
      </c>
      <c r="H179" s="26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206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30">
        <f>19.88+10.15</f>
        <v>30.03</v>
      </c>
      <c r="H182" s="5"/>
    </row>
    <row r="183" spans="1:8" ht="11.25" customHeight="1" x14ac:dyDescent="0.2">
      <c r="A183" s="5" t="s">
        <v>207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209</v>
      </c>
      <c r="B185" s="17"/>
      <c r="C185" s="17"/>
      <c r="D185" s="17"/>
      <c r="E185" s="17"/>
      <c r="F185" s="18"/>
      <c r="G185" s="26">
        <f>SUM(G182:G184)</f>
        <v>30.03</v>
      </c>
      <c r="H185" s="26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211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15.14</v>
      </c>
      <c r="H187" s="5" t="s">
        <v>25</v>
      </c>
    </row>
    <row r="188" spans="1:8" ht="11.25" customHeight="1" x14ac:dyDescent="0.2">
      <c r="A188" s="5" t="s">
        <v>212</v>
      </c>
      <c r="B188" s="5">
        <v>1</v>
      </c>
      <c r="C188" s="5" t="s">
        <v>130</v>
      </c>
      <c r="D188" s="5" t="s">
        <v>70</v>
      </c>
      <c r="E188" s="5">
        <v>0</v>
      </c>
      <c r="F188" s="5">
        <v>0</v>
      </c>
      <c r="G188" s="5">
        <v>7.59</v>
      </c>
      <c r="H188" s="5"/>
    </row>
    <row r="189" spans="1:8" ht="11.25" customHeight="1" x14ac:dyDescent="0.2">
      <c r="A189" s="5" t="s">
        <v>213</v>
      </c>
      <c r="B189" s="5">
        <v>1</v>
      </c>
      <c r="C189" s="5" t="s">
        <v>214</v>
      </c>
      <c r="D189" s="5" t="s">
        <v>19</v>
      </c>
      <c r="E189" s="5">
        <v>0</v>
      </c>
      <c r="F189" s="5">
        <v>0</v>
      </c>
      <c r="G189" s="5">
        <v>0</v>
      </c>
      <c r="H189" s="5" t="s">
        <v>215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216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217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219</v>
      </c>
      <c r="B194" s="17"/>
      <c r="C194" s="17"/>
      <c r="D194" s="17"/>
      <c r="E194" s="17"/>
      <c r="F194" s="18"/>
      <c r="G194" s="26">
        <f>SUM(G187:G193)</f>
        <v>22.73</v>
      </c>
      <c r="H194" s="26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221</v>
      </c>
      <c r="B196" s="5">
        <v>1</v>
      </c>
      <c r="C196" s="5" t="s">
        <v>130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222</v>
      </c>
      <c r="B197" s="5">
        <v>1</v>
      </c>
      <c r="C197" s="5" t="s">
        <v>223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1</v>
      </c>
      <c r="C198" s="5" t="s">
        <v>130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130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130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130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1</v>
      </c>
      <c r="C203" s="5" t="s">
        <v>231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3</v>
      </c>
      <c r="C205" s="5" t="s">
        <v>234</v>
      </c>
      <c r="D205" s="5" t="s">
        <v>11</v>
      </c>
      <c r="E205" s="5">
        <v>0</v>
      </c>
      <c r="F205" s="5">
        <v>0</v>
      </c>
      <c r="G205" s="5">
        <v>0</v>
      </c>
      <c r="H205" s="5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26">
        <f>SUM(G196:G205)</f>
        <v>0</v>
      </c>
      <c r="H206" s="26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4">
        <f>G37+G42+G45+G109+G155+G158+G163+G168+G172+G176+G179+G185+G194+G206+G4</f>
        <v>2753.05</v>
      </c>
      <c r="H207" s="26"/>
    </row>
    <row r="209" spans="1:8" x14ac:dyDescent="0.2">
      <c r="E209" s="4" t="s">
        <v>239</v>
      </c>
      <c r="F209" s="4">
        <v>26.53</v>
      </c>
      <c r="G209" s="19">
        <f>G207*1000/F210/12</f>
        <v>26.530000616741447</v>
      </c>
      <c r="H209" s="20">
        <f>F209/G209</f>
        <v>0.99999997675305574</v>
      </c>
    </row>
    <row r="210" spans="1:8" x14ac:dyDescent="0.2">
      <c r="E210" s="4" t="s">
        <v>240</v>
      </c>
      <c r="F210" s="21">
        <v>8647.6</v>
      </c>
      <c r="G210" s="19">
        <f>F210*F209*12/1000</f>
        <v>2753.0499360000003</v>
      </c>
    </row>
    <row r="211" spans="1:8" x14ac:dyDescent="0.2">
      <c r="G211" s="19"/>
    </row>
    <row r="212" spans="1:8" x14ac:dyDescent="0.2">
      <c r="F212" s="4" t="s">
        <v>241</v>
      </c>
      <c r="G212" s="19">
        <f>G210-G207</f>
        <v>-6.3999999838415533E-5</v>
      </c>
      <c r="H212" s="22">
        <f>G214-G207</f>
        <v>-275.3050575999996</v>
      </c>
    </row>
    <row r="213" spans="1:8" x14ac:dyDescent="0.2">
      <c r="G213" s="19"/>
    </row>
    <row r="214" spans="1:8" x14ac:dyDescent="0.2">
      <c r="G214" s="19">
        <f>G210*0.9</f>
        <v>2477.7449424000006</v>
      </c>
    </row>
    <row r="215" spans="1:8" x14ac:dyDescent="0.2">
      <c r="F215" s="4" t="s">
        <v>242</v>
      </c>
      <c r="G215" s="19">
        <f>G210*0.1</f>
        <v>275.30499360000005</v>
      </c>
    </row>
    <row r="216" spans="1:8" x14ac:dyDescent="0.2">
      <c r="G216" s="19">
        <f>SUM(G214:G215)</f>
        <v>2753.0499360000008</v>
      </c>
    </row>
    <row r="219" spans="1:8" x14ac:dyDescent="0.2">
      <c r="A219" s="29" t="s">
        <v>248</v>
      </c>
      <c r="B219" s="29"/>
      <c r="C219" s="29"/>
      <c r="D219" s="29"/>
      <c r="E219" s="29"/>
      <c r="F219" s="29"/>
      <c r="G219" s="29" t="s">
        <v>249</v>
      </c>
    </row>
    <row r="223" spans="1:8" x14ac:dyDescent="0.2">
      <c r="A223" s="29" t="s">
        <v>250</v>
      </c>
      <c r="B223" s="29"/>
      <c r="C223" s="29"/>
      <c r="D223" s="29"/>
      <c r="E223" s="29"/>
      <c r="F223" s="29"/>
      <c r="G223" s="29" t="s">
        <v>251</v>
      </c>
    </row>
    <row r="230" spans="1:1" x14ac:dyDescent="0.2">
      <c r="A230" s="4" t="s">
        <v>252</v>
      </c>
    </row>
    <row r="231" spans="1:1" x14ac:dyDescent="0.2">
      <c r="A231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2016-11-08T08:28:08Z</dcterms:modified>
</cp:coreProperties>
</file>