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5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1" i="3"/>
  <c r="G163" i="3" s="1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55" i="2"/>
  <c r="G109" i="2"/>
  <c r="G37" i="2"/>
  <c r="G214" i="3" l="1"/>
  <c r="G212" i="3"/>
  <c r="G215" i="3"/>
  <c r="G42" i="2"/>
  <c r="G207" i="2" s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<sst xmlns="http://schemas.openxmlformats.org/spreadsheetml/2006/main" count="1923" uniqueCount="255">
  <si>
    <t>Шипиловская ул., д.57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</si>
  <si>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</si>
  <si>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</si>
  <si>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</si>
  <si>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</si>
  <si>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</si>
  <si>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</si>
  <si>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</si>
  <si>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</si>
  <si>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</si>
  <si>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</si>
  <si>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</si>
  <si>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</si>
  <si>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</si>
  <si>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</si>
  <si>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</si>
  <si>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</si>
  <si>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</si>
  <si>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</si>
  <si>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</si>
  <si>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</si>
  <si>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</si>
  <si>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</si>
  <si>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</si>
  <si>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</si>
  <si>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</si>
  <si>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</si>
  <si>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</si>
  <si>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</si>
  <si>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</si>
  <si>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</si>
  <si>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</si>
  <si>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</si>
  <si>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</si>
  <si>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</si>
  <si>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</si>
  <si>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</si>
  <si>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</si>
  <si>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</si>
  <si>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</si>
  <si>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</si>
  <si>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</si>
  <si>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</si>
  <si>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</si>
  <si>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</si>
  <si>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</si>
  <si>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</si>
  <si>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</si>
  <si>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</si>
  <si>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</si>
  <si>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</si>
  <si>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</si>
  <si>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</si>
  <si>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</si>
  <si>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</si>
  <si>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</si>
  <si>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</si>
  <si>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</si>
  <si>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</si>
  <si>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</si>
  <si>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</si>
  <si>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</si>
  <si>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</si>
  <si>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</si>
  <si>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</si>
  <si>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</si>
  <si>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</si>
  <si>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</si>
  <si>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</si>
  <si>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</si>
  <si>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</si>
  <si>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</si>
  <si>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</si>
  <si>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</si>
  <si>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</si>
  <si>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</si>
  <si>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</si>
  <si>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</si>
  <si>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</si>
  <si>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</si>
  <si>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</si>
  <si>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</si>
  <si>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</si>
  <si>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</si>
  <si>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</si>
  <si>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</si>
  <si>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</si>
  <si>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</si>
  <si>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</si>
  <si>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</si>
  <si>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</si>
  <si>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</si>
  <si>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</si>
  <si>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</si>
  <si>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</si>
  <si>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</si>
  <si>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</si>
  <si>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</si>
  <si>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</si>
  <si>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</si>
  <si>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</si>
  <si>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</si>
  <si>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</si>
  <si>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</si>
  <si>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</si>
  <si>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</si>
  <si>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</si>
  <si>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</si>
  <si>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</si>
  <si>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</si>
  <si>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</si>
  <si>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</si>
  <si>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</si>
  <si>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</si>
  <si>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</si>
  <si>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</si>
  <si>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</si>
  <si>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</si>
  <si>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</si>
  <si>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</si>
  <si>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</si>
  <si>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</si>
  <si>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</si>
  <si>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</si>
  <si>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</si>
  <si>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</si>
  <si>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</si>
  <si>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</si>
  <si>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</si>
  <si>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</si>
  <si>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</si>
  <si>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</si>
  <si>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</si>
  <si>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</si>
  <si>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</si>
  <si>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</si>
  <si>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</si>
  <si>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</si>
  <si>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</si>
  <si>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</si>
  <si>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</si>
  <si>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</si>
  <si>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</si>
  <si>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</si>
  <si>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</si>
  <si>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</si>
  <si>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</si>
  <si>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</si>
  <si>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по мере необходимости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</si>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</sst>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2" sqref="A42:H42"/>
    </sheetView>
  </sheetViews>
  <sheetFormatPr defaultRowHeight="11.25" customHeight="1" x14ac:dyDescent="0.2"/>
  <cols>
    <col min="1" max="1" width="38.140625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3" t="s">
        <v>1</v>
      </c>
      <c r="B3" s="35" t="s">
        <v>2</v>
      </c>
      <c r="C3" s="3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243.14</v>
      </c>
      <c r="F5" s="5">
        <v>2.2799999999999998</v>
      </c>
      <c r="G5" s="5">
        <v>165.75299999999999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243.29</v>
      </c>
      <c r="F6" s="5">
        <v>3.23</v>
      </c>
      <c r="G6" s="5">
        <v>9.43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1217.3399999999999</v>
      </c>
      <c r="F7" s="5">
        <v>1.99</v>
      </c>
      <c r="G7" s="5">
        <v>125.97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1215.22</v>
      </c>
      <c r="F8" s="5">
        <v>2.54</v>
      </c>
      <c r="G8" s="5">
        <v>37.04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47.93</v>
      </c>
      <c r="F9" s="5">
        <v>3.08</v>
      </c>
      <c r="G9" s="5">
        <v>44.14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24</v>
      </c>
      <c r="F10" s="5">
        <v>19.63</v>
      </c>
      <c r="G10" s="5">
        <v>24.498000000000001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18</v>
      </c>
      <c r="F11" s="5">
        <v>3.25</v>
      </c>
      <c r="G11" s="5">
        <v>17.492000000000001</v>
      </c>
      <c r="H11" s="5" t="s">
        <v>12</v>
      </c>
    </row>
    <row r="12" spans="1:8" ht="11.25" customHeight="1" x14ac:dyDescent="0.2">
      <c r="A12" s="5" t="s">
        <v>21</v>
      </c>
      <c r="B12" s="5">
        <v>0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79</v>
      </c>
      <c r="F13" s="5">
        <v>8.3699999999999992</v>
      </c>
      <c r="G13" s="5">
        <v>0.66100000000000003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5805.7</v>
      </c>
      <c r="F14" s="5">
        <v>2.78</v>
      </c>
      <c r="G14" s="5">
        <v>16.14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200</v>
      </c>
      <c r="F15" s="5">
        <v>1.73</v>
      </c>
      <c r="G15" s="5">
        <v>0.34599999999999997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5.7</v>
      </c>
      <c r="F17" s="5">
        <v>4.04</v>
      </c>
      <c r="G17" s="5">
        <v>4.5999999999999999E-2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0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96.2</v>
      </c>
      <c r="F20" s="5">
        <v>2.4900000000000002</v>
      </c>
      <c r="G20" s="5">
        <v>0.24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36</v>
      </c>
      <c r="F21" s="5">
        <v>5.0199999999999996</v>
      </c>
      <c r="G21" s="5">
        <v>0.18099999999999999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96.2</v>
      </c>
      <c r="F22" s="5">
        <v>2.4900000000000002</v>
      </c>
      <c r="G22" s="5">
        <v>0.24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16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1258</v>
      </c>
      <c r="F24" s="5">
        <v>2.0299999999999998</v>
      </c>
      <c r="G24" s="5">
        <v>5.1070000000000002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0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0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24</v>
      </c>
      <c r="F29" s="5">
        <v>159.66999999999999</v>
      </c>
      <c r="G29" s="5">
        <v>19.16</v>
      </c>
      <c r="H29" s="5" t="s">
        <v>48</v>
      </c>
    </row>
    <row r="30" spans="1:8" ht="11.25" customHeight="1" x14ac:dyDescent="0.2">
      <c r="A30" s="5" t="s">
        <v>49</v>
      </c>
      <c r="B30" s="5">
        <v>0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5">
        <v>1.67</v>
      </c>
      <c r="G31" s="5">
        <v>1.67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1.67</v>
      </c>
      <c r="G32" s="5">
        <v>1.67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21.01</v>
      </c>
      <c r="F34" s="5">
        <v>8.2899999999999991</v>
      </c>
      <c r="G34" s="5">
        <v>63.573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72</v>
      </c>
      <c r="F35" s="5">
        <v>3.59</v>
      </c>
      <c r="G35" s="5">
        <v>6.2039999999999997</v>
      </c>
      <c r="H35" s="5"/>
    </row>
    <row r="36" spans="1:8" s="10" customFormat="1" ht="11.25" customHeight="1" x14ac:dyDescent="0.2">
      <c r="A36" s="30" t="s">
        <v>56</v>
      </c>
      <c r="B36" s="30"/>
      <c r="C36" s="30"/>
      <c r="D36" s="30"/>
      <c r="E36" s="30"/>
      <c r="F36" s="30"/>
      <c r="G36" s="9">
        <f>SUM(G5:G35)</f>
        <v>539.59300000000007</v>
      </c>
      <c r="H36" s="9"/>
    </row>
    <row r="37" spans="1:8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1.5</v>
      </c>
      <c r="F38" s="5">
        <v>220.66</v>
      </c>
      <c r="G38" s="5">
        <v>120.81100000000001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1.5</v>
      </c>
      <c r="F40" s="5">
        <v>232.75</v>
      </c>
      <c r="G40" s="5">
        <v>127.431</v>
      </c>
      <c r="H40" s="5"/>
    </row>
    <row r="41" spans="1:8" s="10" customFormat="1" ht="11.25" customHeight="1" x14ac:dyDescent="0.2">
      <c r="A41" s="30" t="s">
        <v>61</v>
      </c>
      <c r="B41" s="30"/>
      <c r="C41" s="30"/>
      <c r="D41" s="30"/>
      <c r="E41" s="30"/>
      <c r="F41" s="30"/>
      <c r="G41" s="9">
        <f>SUM(G38:G40)</f>
        <v>248.24200000000002</v>
      </c>
      <c r="H41" s="9"/>
    </row>
    <row r="42" spans="1:8" ht="11.25" customHeight="1" x14ac:dyDescent="0.2">
      <c r="A42" s="31" t="s">
        <v>62</v>
      </c>
      <c r="B42" s="31"/>
      <c r="C42" s="31"/>
      <c r="D42" s="31"/>
      <c r="E42" s="31"/>
      <c r="F42" s="31"/>
      <c r="G42" s="31"/>
      <c r="H42" s="31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14.8</v>
      </c>
      <c r="F43" s="5">
        <v>17.66</v>
      </c>
      <c r="G43" s="5">
        <v>95.399000000000001</v>
      </c>
      <c r="H43" s="5"/>
    </row>
    <row r="44" spans="1:8" s="10" customFormat="1" ht="11.25" customHeight="1" x14ac:dyDescent="0.2">
      <c r="A44" s="30" t="s">
        <v>64</v>
      </c>
      <c r="B44" s="30"/>
      <c r="C44" s="30"/>
      <c r="D44" s="30"/>
      <c r="E44" s="30"/>
      <c r="F44" s="30"/>
      <c r="G44" s="9">
        <f>SUM(G43)</f>
        <v>95.399000000000001</v>
      </c>
      <c r="H44" s="9"/>
    </row>
    <row r="45" spans="1:8" ht="11.25" customHeight="1" x14ac:dyDescent="0.2">
      <c r="A45" s="31" t="s">
        <v>65</v>
      </c>
      <c r="B45" s="31"/>
      <c r="C45" s="31"/>
      <c r="D45" s="31"/>
      <c r="E45" s="31"/>
      <c r="F45" s="31"/>
      <c r="G45" s="31"/>
      <c r="H45" s="31"/>
    </row>
    <row r="46" spans="1:8" ht="11.25" customHeight="1" x14ac:dyDescent="0.2">
      <c r="A46" s="31" t="s">
        <v>66</v>
      </c>
      <c r="B46" s="31"/>
      <c r="C46" s="31"/>
      <c r="D46" s="31"/>
      <c r="E46" s="31"/>
      <c r="F46" s="31"/>
      <c r="G46" s="31"/>
      <c r="H46" s="31"/>
    </row>
    <row r="47" spans="1:8" ht="11.25" customHeight="1" x14ac:dyDescent="0.2">
      <c r="A47" s="31" t="s">
        <v>67</v>
      </c>
      <c r="B47" s="31"/>
      <c r="C47" s="31"/>
      <c r="D47" s="31"/>
      <c r="E47" s="31"/>
      <c r="F47" s="31"/>
      <c r="G47" s="31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55.75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0</v>
      </c>
      <c r="C61" s="5" t="s">
        <v>80</v>
      </c>
      <c r="D61" s="5" t="s">
        <v>19</v>
      </c>
      <c r="E61" s="5">
        <v>0</v>
      </c>
      <c r="F61" s="5">
        <v>0</v>
      </c>
      <c r="G61" s="5">
        <v>4.99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10.47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9.48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4.99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19.95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49.87</v>
      </c>
      <c r="H76" s="5" t="s">
        <v>71</v>
      </c>
    </row>
    <row r="77" spans="1:8" ht="11.25" customHeight="1" x14ac:dyDescent="0.2">
      <c r="A77" s="33" t="s">
        <v>102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4.79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5.19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3" t="s">
        <v>108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19.95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49.87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28.93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30.92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0</v>
      </c>
      <c r="C99" s="5" t="s">
        <v>125</v>
      </c>
      <c r="D99" s="5" t="s">
        <v>47</v>
      </c>
      <c r="E99" s="5">
        <v>0</v>
      </c>
      <c r="F99" s="5">
        <v>0</v>
      </c>
      <c r="G99" s="5">
        <v>5.29</v>
      </c>
      <c r="H99" s="5" t="s">
        <v>125</v>
      </c>
    </row>
    <row r="100" spans="1:8" ht="11.25" customHeight="1" x14ac:dyDescent="0.2">
      <c r="A100" s="5" t="s">
        <v>126</v>
      </c>
      <c r="B100" s="5">
        <v>0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4.6900000000000004</v>
      </c>
      <c r="H100" s="5" t="s">
        <v>125</v>
      </c>
    </row>
    <row r="101" spans="1:8" ht="11.25" customHeight="1" x14ac:dyDescent="0.2">
      <c r="A101" s="5" t="s">
        <v>127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9.9700000000000006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99.74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49.87</v>
      </c>
      <c r="H107" s="5"/>
    </row>
    <row r="108" spans="1:8" s="10" customFormat="1" ht="11.25" customHeight="1" x14ac:dyDescent="0.2">
      <c r="A108" s="30" t="s">
        <v>134</v>
      </c>
      <c r="B108" s="30"/>
      <c r="C108" s="30"/>
      <c r="D108" s="30"/>
      <c r="E108" s="30"/>
      <c r="F108" s="30"/>
      <c r="G108" s="9">
        <f>SUM(G48:G107)</f>
        <v>464.71000000000004</v>
      </c>
      <c r="H108" s="9"/>
    </row>
    <row r="109" spans="1:8" ht="11.25" customHeight="1" x14ac:dyDescent="0.2">
      <c r="A109" s="31" t="s">
        <v>102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135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0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49.87</v>
      </c>
      <c r="H114" s="5" t="s">
        <v>125</v>
      </c>
    </row>
    <row r="115" spans="1:8" ht="11.25" customHeight="1" x14ac:dyDescent="0.2">
      <c r="A115" s="5" t="s">
        <v>140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39.9</v>
      </c>
      <c r="H115" s="5" t="s">
        <v>125</v>
      </c>
    </row>
    <row r="116" spans="1:8" ht="11.25" customHeight="1" x14ac:dyDescent="0.2">
      <c r="A116" s="5" t="s">
        <v>141</v>
      </c>
      <c r="B116" s="5">
        <v>0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4.99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9.9700000000000006</v>
      </c>
      <c r="G119" s="5">
        <v>9.9700000000000006</v>
      </c>
      <c r="H119" s="5" t="s">
        <v>125</v>
      </c>
    </row>
    <row r="120" spans="1:8" ht="11.25" customHeight="1" x14ac:dyDescent="0.2">
      <c r="A120" s="5" t="s">
        <v>145</v>
      </c>
      <c r="B120" s="5">
        <v>0</v>
      </c>
      <c r="C120" s="5" t="s">
        <v>125</v>
      </c>
      <c r="D120" s="5" t="s">
        <v>70</v>
      </c>
      <c r="E120" s="5">
        <v>0</v>
      </c>
      <c r="F120" s="5">
        <v>0</v>
      </c>
      <c r="G120" s="5">
        <v>29.92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5.19</v>
      </c>
      <c r="H121" s="5" t="s">
        <v>80</v>
      </c>
    </row>
    <row r="122" spans="1:8" ht="11.25" customHeight="1" x14ac:dyDescent="0.2">
      <c r="A122" s="5" t="s">
        <v>147</v>
      </c>
      <c r="B122" s="5">
        <v>0</v>
      </c>
      <c r="C122" s="5" t="s">
        <v>148</v>
      </c>
      <c r="D122" s="5" t="s">
        <v>41</v>
      </c>
      <c r="E122" s="5">
        <v>0</v>
      </c>
      <c r="F122" s="5">
        <v>0</v>
      </c>
      <c r="G122" s="5">
        <v>4.79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125</v>
      </c>
      <c r="D123" s="5" t="s">
        <v>70</v>
      </c>
      <c r="E123" s="5">
        <v>0</v>
      </c>
      <c r="F123" s="5">
        <v>0</v>
      </c>
      <c r="G123" s="5">
        <v>10.08</v>
      </c>
      <c r="H123" s="5" t="s">
        <v>125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43.98</v>
      </c>
      <c r="G124" s="5">
        <v>43.98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9.9700000000000006</v>
      </c>
      <c r="G125" s="5">
        <v>9.9700000000000006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91.71</v>
      </c>
      <c r="G126" s="5">
        <v>91.71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10</v>
      </c>
      <c r="D127" s="5" t="s">
        <v>19</v>
      </c>
      <c r="E127" s="5">
        <v>3</v>
      </c>
      <c r="F127" s="5">
        <v>1763.33</v>
      </c>
      <c r="G127" s="5">
        <v>5.29</v>
      </c>
      <c r="H127" s="5" t="s">
        <v>125</v>
      </c>
    </row>
    <row r="128" spans="1:8" ht="11.25" customHeight="1" x14ac:dyDescent="0.2">
      <c r="A128" s="5" t="s">
        <v>154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155</v>
      </c>
      <c r="B129" s="5">
        <v>365</v>
      </c>
      <c r="C129" s="5" t="s">
        <v>156</v>
      </c>
      <c r="D129" s="5" t="s">
        <v>19</v>
      </c>
      <c r="E129" s="5">
        <v>0</v>
      </c>
      <c r="F129" s="5">
        <v>0.06</v>
      </c>
      <c r="G129" s="5">
        <v>4.6900000000000004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69.819999999999993</v>
      </c>
      <c r="H130" s="5" t="s">
        <v>125</v>
      </c>
    </row>
    <row r="131" spans="1:8" ht="11.25" customHeight="1" x14ac:dyDescent="0.2">
      <c r="A131" s="5" t="s">
        <v>158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48.87</v>
      </c>
      <c r="H131" s="5" t="s">
        <v>125</v>
      </c>
    </row>
    <row r="132" spans="1:8" ht="11.25" customHeight="1" x14ac:dyDescent="0.2">
      <c r="A132" s="5" t="s">
        <v>159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59.85</v>
      </c>
      <c r="H132" s="5" t="s">
        <v>125</v>
      </c>
    </row>
    <row r="133" spans="1:8" ht="11.25" customHeight="1" x14ac:dyDescent="0.2">
      <c r="A133" s="5" t="s">
        <v>160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50.87</v>
      </c>
      <c r="H133" s="5" t="s">
        <v>125</v>
      </c>
    </row>
    <row r="134" spans="1:8" ht="11.25" customHeight="1" x14ac:dyDescent="0.2">
      <c r="A134" s="5" t="s">
        <v>161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29.92</v>
      </c>
      <c r="H134" s="5" t="s">
        <v>125</v>
      </c>
    </row>
    <row r="135" spans="1:8" ht="11.25" customHeight="1" x14ac:dyDescent="0.2">
      <c r="A135" s="5" t="s">
        <v>162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8.98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130</v>
      </c>
      <c r="D137" s="5" t="s">
        <v>47</v>
      </c>
      <c r="E137" s="5">
        <v>0</v>
      </c>
      <c r="F137" s="5">
        <v>0</v>
      </c>
      <c r="G137" s="5">
        <v>10.97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23.99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148</v>
      </c>
      <c r="D152" s="5" t="s">
        <v>47</v>
      </c>
      <c r="E152" s="5">
        <v>0</v>
      </c>
      <c r="F152" s="5">
        <v>0</v>
      </c>
      <c r="G152" s="5">
        <v>29.92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148</v>
      </c>
      <c r="D153" s="5" t="s">
        <v>47</v>
      </c>
      <c r="E153" s="5">
        <v>0</v>
      </c>
      <c r="F153" s="5">
        <v>0</v>
      </c>
      <c r="G153" s="5">
        <v>4.99</v>
      </c>
      <c r="H153" s="5"/>
    </row>
    <row r="154" spans="1:8" s="10" customFormat="1" ht="11.25" customHeight="1" x14ac:dyDescent="0.2">
      <c r="A154" s="30" t="s">
        <v>180</v>
      </c>
      <c r="B154" s="30"/>
      <c r="C154" s="30"/>
      <c r="D154" s="30"/>
      <c r="E154" s="30"/>
      <c r="F154" s="30"/>
      <c r="G154" s="9">
        <f>SUM(G111:G153)</f>
        <v>648.53</v>
      </c>
      <c r="H154" s="9"/>
    </row>
    <row r="155" spans="1:8" ht="11.25" customHeight="1" x14ac:dyDescent="0.2">
      <c r="A155" s="31" t="s">
        <v>181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8</v>
      </c>
      <c r="F156" s="5">
        <v>116.64</v>
      </c>
      <c r="G156" s="5">
        <v>340.6</v>
      </c>
      <c r="H156" s="5" t="s">
        <v>156</v>
      </c>
    </row>
    <row r="157" spans="1:8" s="10" customFormat="1" ht="11.25" customHeight="1" x14ac:dyDescent="0.2">
      <c r="A157" s="30" t="s">
        <v>183</v>
      </c>
      <c r="B157" s="30"/>
      <c r="C157" s="30"/>
      <c r="D157" s="30"/>
      <c r="E157" s="30"/>
      <c r="F157" s="30"/>
      <c r="G157" s="9">
        <f>SUM(G156)</f>
        <v>340.6</v>
      </c>
      <c r="H157" s="9"/>
    </row>
    <row r="158" spans="1:8" ht="11.25" customHeight="1" x14ac:dyDescent="0.2">
      <c r="A158" s="31" t="s">
        <v>184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5" t="s">
        <v>185</v>
      </c>
      <c r="B159" s="5">
        <v>0</v>
      </c>
      <c r="C159" s="5" t="s">
        <v>130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</v>
      </c>
      <c r="C160" s="5" t="s">
        <v>10</v>
      </c>
      <c r="D160" s="5" t="s">
        <v>19</v>
      </c>
      <c r="E160" s="5">
        <v>4</v>
      </c>
      <c r="F160" s="5">
        <v>16852.669999999998</v>
      </c>
      <c r="G160" s="5">
        <v>67.411000000000001</v>
      </c>
      <c r="H160" s="5" t="s">
        <v>23</v>
      </c>
    </row>
    <row r="161" spans="1:8" ht="11.25" customHeight="1" x14ac:dyDescent="0.2">
      <c r="A161" s="5" t="s">
        <v>187</v>
      </c>
      <c r="B161" s="5">
        <v>0</v>
      </c>
      <c r="C161" s="5" t="s">
        <v>40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0" t="s">
        <v>188</v>
      </c>
      <c r="B162" s="30"/>
      <c r="C162" s="30"/>
      <c r="D162" s="30"/>
      <c r="E162" s="30"/>
      <c r="F162" s="30"/>
      <c r="G162" s="9">
        <f>SUM(G159:G161)</f>
        <v>67.411000000000001</v>
      </c>
      <c r="H162" s="9"/>
    </row>
    <row r="163" spans="1:8" ht="11.25" customHeight="1" x14ac:dyDescent="0.2">
      <c r="A163" s="31" t="s">
        <v>189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8.34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0" t="s">
        <v>193</v>
      </c>
      <c r="B167" s="30"/>
      <c r="C167" s="30"/>
      <c r="D167" s="30"/>
      <c r="E167" s="30"/>
      <c r="F167" s="30"/>
      <c r="G167" s="9">
        <f>SUM(G164:G166)</f>
        <v>8.34</v>
      </c>
      <c r="H167" s="9"/>
    </row>
    <row r="168" spans="1:8" ht="11.25" customHeight="1" x14ac:dyDescent="0.2">
      <c r="A168" s="31" t="s">
        <v>194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5" t="s">
        <v>195</v>
      </c>
      <c r="B169" s="5">
        <v>0</v>
      </c>
      <c r="C169" s="5" t="s">
        <v>10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130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0" t="s">
        <v>197</v>
      </c>
      <c r="B171" s="30"/>
      <c r="C171" s="30"/>
      <c r="D171" s="30"/>
      <c r="E171" s="30"/>
      <c r="F171" s="30"/>
      <c r="G171" s="9">
        <f>SUM(G169:G170)</f>
        <v>0</v>
      </c>
      <c r="H171" s="9"/>
    </row>
    <row r="172" spans="1:8" ht="11.25" customHeight="1" x14ac:dyDescent="0.2">
      <c r="A172" s="31" t="s">
        <v>198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70</v>
      </c>
      <c r="E173" s="5">
        <v>0</v>
      </c>
      <c r="F173" s="5">
        <v>0</v>
      </c>
      <c r="G173" s="5">
        <v>5.19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4.79</v>
      </c>
      <c r="H174" s="5" t="s">
        <v>200</v>
      </c>
    </row>
    <row r="175" spans="1:8" s="10" customFormat="1" ht="11.25" customHeight="1" x14ac:dyDescent="0.2">
      <c r="A175" s="30" t="s">
        <v>202</v>
      </c>
      <c r="B175" s="30"/>
      <c r="C175" s="30"/>
      <c r="D175" s="30"/>
      <c r="E175" s="30"/>
      <c r="F175" s="30"/>
      <c r="G175" s="9">
        <f>SUM(G173:G174)</f>
        <v>9.98</v>
      </c>
      <c r="H175" s="9"/>
    </row>
    <row r="176" spans="1:8" ht="11.25" customHeight="1" x14ac:dyDescent="0.2">
      <c r="A176" s="31" t="s">
        <v>203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5" t="s">
        <v>204</v>
      </c>
      <c r="B177" s="5">
        <v>0</v>
      </c>
      <c r="C177" s="5" t="s">
        <v>130</v>
      </c>
      <c r="D177" s="5"/>
      <c r="E177" s="5">
        <v>0</v>
      </c>
      <c r="F177" s="5">
        <v>0</v>
      </c>
      <c r="G177" s="5">
        <v>89.93</v>
      </c>
      <c r="H177" s="5"/>
    </row>
    <row r="178" spans="1:8" s="10" customFormat="1" ht="11.25" customHeight="1" x14ac:dyDescent="0.2">
      <c r="A178" s="30" t="s">
        <v>205</v>
      </c>
      <c r="B178" s="30"/>
      <c r="C178" s="30"/>
      <c r="D178" s="30"/>
      <c r="E178" s="30"/>
      <c r="F178" s="30"/>
      <c r="G178" s="9">
        <f>SUM(G177)</f>
        <v>89.93</v>
      </c>
      <c r="H178" s="9"/>
    </row>
    <row r="179" spans="1:8" ht="11.25" customHeight="1" x14ac:dyDescent="0.2">
      <c r="A179" s="31" t="s">
        <v>206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5" t="s">
        <v>207</v>
      </c>
      <c r="B181" s="5">
        <v>0</v>
      </c>
      <c r="C181" s="5" t="s">
        <v>130</v>
      </c>
      <c r="D181" s="5" t="s">
        <v>47</v>
      </c>
      <c r="E181" s="5">
        <v>0</v>
      </c>
      <c r="F181" s="5">
        <v>0</v>
      </c>
      <c r="G181" s="5">
        <v>26.47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0" t="s">
        <v>210</v>
      </c>
      <c r="B184" s="30"/>
      <c r="C184" s="30"/>
      <c r="D184" s="30"/>
      <c r="E184" s="30"/>
      <c r="F184" s="30"/>
      <c r="G184" s="9">
        <f>SUM(G181:G183)</f>
        <v>26.47</v>
      </c>
      <c r="H184" s="9"/>
    </row>
    <row r="185" spans="1:8" ht="11.25" customHeight="1" x14ac:dyDescent="0.2">
      <c r="A185" s="31" t="s">
        <v>211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5" t="s">
        <v>212</v>
      </c>
      <c r="B186" s="5">
        <v>1</v>
      </c>
      <c r="C186" s="5" t="s">
        <v>22</v>
      </c>
      <c r="D186" s="5" t="s">
        <v>70</v>
      </c>
      <c r="E186" s="5">
        <v>0</v>
      </c>
      <c r="F186" s="5">
        <v>0</v>
      </c>
      <c r="G186" s="5">
        <v>13.01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130</v>
      </c>
      <c r="D187" s="5" t="s">
        <v>70</v>
      </c>
      <c r="E187" s="5">
        <v>0</v>
      </c>
      <c r="F187" s="5">
        <v>0</v>
      </c>
      <c r="G187" s="5">
        <v>6.52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0" t="s">
        <v>220</v>
      </c>
      <c r="B193" s="30"/>
      <c r="C193" s="30"/>
      <c r="D193" s="30"/>
      <c r="E193" s="30"/>
      <c r="F193" s="30"/>
      <c r="G193" s="9">
        <f>SUM(G186:G192)</f>
        <v>19.53</v>
      </c>
      <c r="H193" s="9"/>
    </row>
    <row r="194" spans="1:8" ht="11.25" customHeight="1" x14ac:dyDescent="0.2">
      <c r="A194" s="31" t="s">
        <v>221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5" t="s">
        <v>222</v>
      </c>
      <c r="B195" s="5">
        <v>1</v>
      </c>
      <c r="C195" s="5" t="s">
        <v>130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130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70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0" t="s">
        <v>237</v>
      </c>
      <c r="B205" s="30"/>
      <c r="C205" s="30"/>
      <c r="D205" s="30"/>
      <c r="E205" s="30"/>
      <c r="F205" s="30"/>
      <c r="G205" s="9">
        <f>SUM(G195:G204)</f>
        <v>0</v>
      </c>
      <c r="H205" s="9"/>
    </row>
    <row r="206" spans="1:8" s="10" customFormat="1" ht="11.25" customHeight="1" x14ac:dyDescent="0.2">
      <c r="A206" s="30" t="s">
        <v>238</v>
      </c>
      <c r="B206" s="30"/>
      <c r="C206" s="30"/>
      <c r="D206" s="30"/>
      <c r="E206" s="30"/>
      <c r="F206" s="30"/>
      <c r="G206" s="9">
        <f>G36+G41+G44+G108+G154+G157+G162+G167+G171+G175+G178+G184+G193+G205</f>
        <v>2558.7350000000001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90" workbookViewId="0">
      <selection activeCell="A242" sqref="A242"/>
    </sheetView>
  </sheetViews>
  <sheetFormatPr defaultRowHeight="11.25" x14ac:dyDescent="0.2"/>
  <cols>
    <col min="1" max="1" width="38.140625" style="4" customWidth="1"/>
    <col min="2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5" t="s">
        <v>6</v>
      </c>
      <c r="H3" s="12" t="s">
        <v>7</v>
      </c>
    </row>
    <row r="4" spans="1:8" ht="11.25" customHeight="1" x14ac:dyDescent="0.2">
      <c r="A4" s="16" t="s">
        <v>241</v>
      </c>
      <c r="B4" s="12"/>
      <c r="C4" s="12"/>
      <c r="D4" s="12"/>
      <c r="E4" s="12"/>
      <c r="F4" s="12"/>
      <c r="G4" s="15">
        <v>271.41000000000003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243.14</v>
      </c>
      <c r="F6" s="5">
        <v>2.42</v>
      </c>
      <c r="G6" s="24">
        <f t="shared" ref="G6:G25" si="0">ROUND(E6*F6*B6/1000,2)</f>
        <v>176.52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243.29</v>
      </c>
      <c r="F7" s="5">
        <v>3.42</v>
      </c>
      <c r="G7" s="24">
        <f t="shared" si="0"/>
        <v>9.98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1217.3399999999999</v>
      </c>
      <c r="F8" s="5">
        <v>2.11</v>
      </c>
      <c r="G8" s="24">
        <f t="shared" si="0"/>
        <v>133.57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1215.22</v>
      </c>
      <c r="F9" s="5">
        <v>2.69</v>
      </c>
      <c r="G9" s="24">
        <f t="shared" si="0"/>
        <v>39.229999999999997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47.93</v>
      </c>
      <c r="F10" s="5">
        <v>3.26</v>
      </c>
      <c r="G10" s="24">
        <f t="shared" si="0"/>
        <v>46.88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20.81</v>
      </c>
      <c r="G11" s="24">
        <f t="shared" si="0"/>
        <v>25.97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18</v>
      </c>
      <c r="F12" s="5">
        <v>3.45</v>
      </c>
      <c r="G12" s="24">
        <f t="shared" si="0"/>
        <v>18.63</v>
      </c>
      <c r="H12" s="5" t="s">
        <v>12</v>
      </c>
    </row>
    <row r="13" spans="1:8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8.8699999999999992</v>
      </c>
      <c r="G14" s="24">
        <f t="shared" si="0"/>
        <v>0.7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5805.7</v>
      </c>
      <c r="F15" s="5">
        <v>2.95</v>
      </c>
      <c r="G15" s="24">
        <f t="shared" si="0"/>
        <v>17.13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1.83</v>
      </c>
      <c r="G16" s="24">
        <f t="shared" si="0"/>
        <v>0.37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4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4.28</v>
      </c>
      <c r="G18" s="24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4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0</v>
      </c>
      <c r="C20" s="5" t="s">
        <v>10</v>
      </c>
      <c r="D20" s="5" t="s">
        <v>11</v>
      </c>
      <c r="E20" s="5">
        <v>0</v>
      </c>
      <c r="F20" s="5">
        <v>0</v>
      </c>
      <c r="G20" s="24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96.2</v>
      </c>
      <c r="F21" s="5">
        <v>2.64</v>
      </c>
      <c r="G21" s="24">
        <f t="shared" si="0"/>
        <v>0.25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5.32</v>
      </c>
      <c r="G22" s="24">
        <f t="shared" si="0"/>
        <v>0.19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96.2</v>
      </c>
      <c r="F23" s="5">
        <v>2.64</v>
      </c>
      <c r="G23" s="24">
        <f t="shared" si="0"/>
        <v>0.25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</v>
      </c>
      <c r="F24" s="5">
        <v>2.14</v>
      </c>
      <c r="G24" s="24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1258</v>
      </c>
      <c r="F25" s="5">
        <v>2.15</v>
      </c>
      <c r="G25" s="24">
        <f t="shared" si="0"/>
        <v>5.41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0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24</v>
      </c>
      <c r="F30" s="5"/>
      <c r="G30" s="5">
        <v>20.5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5">
        <v>1.77</v>
      </c>
      <c r="G32" s="24">
        <f t="shared" ref="G32:G33" si="1">ROUND(E32*F32*B32/1000,2)</f>
        <v>1.77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1.77</v>
      </c>
      <c r="G33" s="24">
        <f t="shared" si="1"/>
        <v>1.77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21.01</v>
      </c>
      <c r="F35" s="5">
        <v>8.7899999999999991</v>
      </c>
      <c r="G35" s="24">
        <f t="shared" ref="G35:G36" si="2">ROUND(E35*F35*B35/1000,2)</f>
        <v>67.59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3.81</v>
      </c>
      <c r="G36" s="24">
        <f t="shared" si="2"/>
        <v>6.58</v>
      </c>
      <c r="H36" s="5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4">
        <f>SUM(G6:G36)</f>
        <v>573.37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1.5</v>
      </c>
      <c r="F39" s="5">
        <v>233.9</v>
      </c>
      <c r="G39" s="24">
        <f t="shared" ref="G39" si="3">ROUND(E39*F39*B39/1000,2)</f>
        <v>128.41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1.5</v>
      </c>
      <c r="F41" s="5">
        <v>246.72</v>
      </c>
      <c r="G41" s="24">
        <f t="shared" ref="G41" si="4">ROUND(E41*F41*B41/1000,2)</f>
        <v>135.44999999999999</v>
      </c>
      <c r="H41" s="5"/>
    </row>
    <row r="42" spans="1:8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14">
        <f>SUM(G39:G41)</f>
        <v>263.86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0.47599999999999998</v>
      </c>
      <c r="F44" s="5">
        <v>531.61</v>
      </c>
      <c r="G44" s="24">
        <f t="shared" ref="G44" si="5">ROUND(E44*F44*B44/1000,2)</f>
        <v>92.61</v>
      </c>
      <c r="H44" s="5"/>
    </row>
    <row r="45" spans="1:8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14">
        <f>SUM(G44)</f>
        <v>92.61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4.99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10.47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9.48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4.99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19.95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29.87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14.79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15.19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9.9499999999999993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19.87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28.93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30.92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5.29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4.6900000000000004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9.9700000000000006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29.74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29.87</v>
      </c>
      <c r="H108" s="5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14">
        <f>SUM(G49:G108)</f>
        <v>278.95999999999998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53.36</v>
      </c>
      <c r="H115" s="5" t="s">
        <v>125</v>
      </c>
    </row>
    <row r="116" spans="1:8" ht="11.25" customHeight="1" x14ac:dyDescent="0.2">
      <c r="A116" s="5" t="s">
        <v>140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42.69</v>
      </c>
      <c r="H116" s="5" t="s">
        <v>125</v>
      </c>
    </row>
    <row r="117" spans="1:8" ht="11.25" customHeight="1" x14ac:dyDescent="0.2">
      <c r="A117" s="5" t="s">
        <v>141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5.33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34.1</v>
      </c>
      <c r="G120" s="24">
        <v>34.1</v>
      </c>
      <c r="H120" s="5" t="s">
        <v>125</v>
      </c>
    </row>
    <row r="121" spans="1:8" ht="11.25" customHeight="1" x14ac:dyDescent="0.2">
      <c r="A121" s="5" t="s">
        <v>145</v>
      </c>
      <c r="B121" s="5">
        <v>0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32.020000000000003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5.55</v>
      </c>
      <c r="H122" s="5" t="s">
        <v>80</v>
      </c>
    </row>
    <row r="123" spans="1:8" ht="11.25" customHeight="1" x14ac:dyDescent="0.2">
      <c r="A123" s="5" t="s">
        <v>147</v>
      </c>
      <c r="B123" s="5">
        <v>0</v>
      </c>
      <c r="C123" s="5" t="s">
        <v>148</v>
      </c>
      <c r="D123" s="5" t="s">
        <v>41</v>
      </c>
      <c r="E123" s="5">
        <v>0</v>
      </c>
      <c r="F123" s="5">
        <v>0</v>
      </c>
      <c r="G123" s="5">
        <v>5.13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125</v>
      </c>
      <c r="D124" s="5" t="s">
        <v>70</v>
      </c>
      <c r="E124" s="5">
        <v>0</v>
      </c>
      <c r="F124" s="5">
        <v>0</v>
      </c>
      <c r="G124" s="5">
        <v>10.79</v>
      </c>
      <c r="H124" s="5" t="s">
        <v>125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63.03</v>
      </c>
      <c r="G125" s="5">
        <v>63.03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7.95</v>
      </c>
      <c r="G126" s="5">
        <v>7.95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23.66</v>
      </c>
      <c r="G127" s="5">
        <v>23.66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10</v>
      </c>
      <c r="D128" s="5" t="s">
        <v>19</v>
      </c>
      <c r="E128" s="5">
        <v>3</v>
      </c>
      <c r="F128" s="5">
        <v>1763.33</v>
      </c>
      <c r="G128" s="5">
        <v>5.29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155</v>
      </c>
      <c r="B130" s="5">
        <v>365</v>
      </c>
      <c r="C130" s="5" t="s">
        <v>156</v>
      </c>
      <c r="D130" s="5" t="s">
        <v>19</v>
      </c>
      <c r="E130" s="5">
        <v>0</v>
      </c>
      <c r="F130" s="5">
        <v>0.06</v>
      </c>
      <c r="G130" s="5">
        <v>4.6900000000000004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74.010000000000005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51.8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63.44</v>
      </c>
      <c r="H133" s="5" t="s">
        <v>125</v>
      </c>
    </row>
    <row r="134" spans="1:8" ht="11.25" customHeight="1" x14ac:dyDescent="0.2">
      <c r="A134" s="5" t="s">
        <v>160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53.92</v>
      </c>
      <c r="H134" s="5" t="s">
        <v>125</v>
      </c>
    </row>
    <row r="135" spans="1:8" ht="11.25" customHeight="1" x14ac:dyDescent="0.2">
      <c r="A135" s="5" t="s">
        <v>161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31.72</v>
      </c>
      <c r="H135" s="5" t="s">
        <v>125</v>
      </c>
    </row>
    <row r="136" spans="1:8" ht="11.25" customHeight="1" x14ac:dyDescent="0.2">
      <c r="A136" s="5" t="s">
        <v>162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8.98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10.97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148</v>
      </c>
      <c r="D153" s="5" t="s">
        <v>47</v>
      </c>
      <c r="E153" s="5">
        <v>0</v>
      </c>
      <c r="F153" s="5">
        <v>0</v>
      </c>
      <c r="G153" s="5">
        <v>29.92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148</v>
      </c>
      <c r="D154" s="5" t="s">
        <v>47</v>
      </c>
      <c r="E154" s="5">
        <v>0</v>
      </c>
      <c r="F154" s="5">
        <v>0</v>
      </c>
      <c r="G154" s="5">
        <v>4.99</v>
      </c>
      <c r="H154" s="5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4">
        <f>SUM(G112:G154)</f>
        <v>643.28000000000009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8</v>
      </c>
      <c r="F157" s="5">
        <v>107.49</v>
      </c>
      <c r="G157" s="24">
        <f t="shared" ref="G157" si="6">ROUND(E157*F157*B157/1000,2)</f>
        <v>314.73</v>
      </c>
      <c r="H157" s="5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4">
        <f>SUM(G157)</f>
        <v>314.73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22</v>
      </c>
      <c r="D161" s="5" t="s">
        <v>19</v>
      </c>
      <c r="E161" s="5">
        <v>4</v>
      </c>
      <c r="F161" s="5">
        <v>1281.72</v>
      </c>
      <c r="G161" s="24">
        <f t="shared" ref="G161" si="7">ROUND(E161*F161*B161/1000,2)</f>
        <v>61.52</v>
      </c>
      <c r="H161" s="5" t="s">
        <v>23</v>
      </c>
    </row>
    <row r="162" spans="1:8" ht="11.25" customHeight="1" x14ac:dyDescent="0.2">
      <c r="A162" s="5" t="s">
        <v>187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4">
        <f>SUM(G160:G162)</f>
        <v>61.52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15.45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14">
        <f>SUM(G165:G167)</f>
        <v>15.45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14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5">
        <v>30.81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70</v>
      </c>
      <c r="E175" s="5">
        <v>0</v>
      </c>
      <c r="F175" s="5">
        <v>0</v>
      </c>
      <c r="G175" s="5">
        <v>21.25</v>
      </c>
      <c r="H175" s="5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14">
        <f>SUM(G174:G175)</f>
        <v>52.06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5">
        <v>99.89</v>
      </c>
      <c r="H178" s="5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14">
        <f>SUM(G178)</f>
        <v>99.89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26.11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14">
        <f>SUM(G182:G184)</f>
        <v>26.11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22</v>
      </c>
      <c r="D187" s="5" t="s">
        <v>70</v>
      </c>
      <c r="E187" s="5">
        <v>0</v>
      </c>
      <c r="F187" s="5">
        <v>0</v>
      </c>
      <c r="G187" s="5">
        <v>13.92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130</v>
      </c>
      <c r="D188" s="5" t="s">
        <v>70</v>
      </c>
      <c r="E188" s="5">
        <v>0</v>
      </c>
      <c r="F188" s="5">
        <v>0</v>
      </c>
      <c r="G188" s="5">
        <v>6.98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14">
        <f>SUM(G187:G193)</f>
        <v>20.9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70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14">
        <f>SUM(G196:G205)</f>
        <v>0</v>
      </c>
      <c r="H206" s="13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14">
        <f>G37+G42+G45+G109+G155+G158+G163+G168+G172+G176+G179+G185+G194+G206+G4</f>
        <v>2714.1499999999996</v>
      </c>
      <c r="H207" s="13"/>
    </row>
    <row r="209" spans="1:8" hidden="1" x14ac:dyDescent="0.2">
      <c r="E209" s="4" t="s">
        <v>242</v>
      </c>
      <c r="F209" s="4">
        <f>(25.51*6+26.53*6)/12</f>
        <v>26.02</v>
      </c>
      <c r="G209" s="17">
        <f>G207*1000/F210/12</f>
        <v>26.020036429872491</v>
      </c>
      <c r="H209" s="18">
        <f>F209/G209</f>
        <v>0.99999859992999662</v>
      </c>
    </row>
    <row r="210" spans="1:8" hidden="1" x14ac:dyDescent="0.2">
      <c r="E210" s="4" t="s">
        <v>243</v>
      </c>
      <c r="F210" s="25">
        <v>8692.5</v>
      </c>
      <c r="G210" s="17">
        <f>F210*F209*12/1000</f>
        <v>2714.1462000000001</v>
      </c>
    </row>
    <row r="211" spans="1:8" hidden="1" x14ac:dyDescent="0.2">
      <c r="G211" s="17"/>
    </row>
    <row r="212" spans="1:8" hidden="1" x14ac:dyDescent="0.2">
      <c r="F212" s="4" t="s">
        <v>244</v>
      </c>
      <c r="G212" s="17">
        <f>G210-G207</f>
        <v>-3.7999999995008693E-3</v>
      </c>
      <c r="H212" s="19">
        <f>G214-G207</f>
        <v>-271.41841999999951</v>
      </c>
    </row>
    <row r="213" spans="1:8" hidden="1" x14ac:dyDescent="0.2">
      <c r="G213" s="17"/>
    </row>
    <row r="214" spans="1:8" hidden="1" x14ac:dyDescent="0.2">
      <c r="G214" s="17">
        <f>G210*0.9</f>
        <v>2442.7315800000001</v>
      </c>
    </row>
    <row r="215" spans="1:8" hidden="1" x14ac:dyDescent="0.2">
      <c r="F215" s="4" t="s">
        <v>245</v>
      </c>
      <c r="G215" s="17">
        <f>G210*0.1</f>
        <v>271.41462000000001</v>
      </c>
    </row>
    <row r="216" spans="1:8" hidden="1" x14ac:dyDescent="0.2">
      <c r="G216" s="17">
        <f>SUM(G214:G215)</f>
        <v>2714.1462000000001</v>
      </c>
    </row>
    <row r="219" spans="1:8" x14ac:dyDescent="0.2">
      <c r="A219" s="28" t="s">
        <v>246</v>
      </c>
      <c r="B219" s="28"/>
      <c r="C219" s="28"/>
      <c r="D219" s="28"/>
      <c r="E219" s="28"/>
      <c r="F219" s="28"/>
      <c r="G219" s="28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84" workbookViewId="0">
      <selection activeCell="A227" sqref="A227"/>
    </sheetView>
  </sheetViews>
  <sheetFormatPr defaultRowHeight="11.25" x14ac:dyDescent="0.2"/>
  <cols>
    <col min="1" max="1" width="38.140625" style="4" customWidth="1"/>
    <col min="2" max="16384" width="9.140625" style="4"/>
  </cols>
  <sheetData>
    <row r="1" spans="1:10" s="2" customFormat="1" ht="15.75" x14ac:dyDescent="0.25">
      <c r="A1" s="1" t="s">
        <v>248</v>
      </c>
    </row>
    <row r="2" spans="1:10" s="2" customFormat="1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10" ht="11.25" customHeight="1" x14ac:dyDescent="0.2">
      <c r="A3" s="27" t="s">
        <v>1</v>
      </c>
      <c r="B3" s="6" t="s">
        <v>2</v>
      </c>
      <c r="C3" s="8"/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10" ht="11.25" customHeight="1" x14ac:dyDescent="0.2">
      <c r="A4" s="16" t="s">
        <v>241</v>
      </c>
      <c r="B4" s="27"/>
      <c r="C4" s="27"/>
      <c r="D4" s="27"/>
      <c r="E4" s="27"/>
      <c r="F4" s="27"/>
      <c r="G4" s="27">
        <v>276.73</v>
      </c>
      <c r="H4" s="27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243.14</v>
      </c>
      <c r="F6" s="5">
        <v>2.4700000000000002</v>
      </c>
      <c r="G6" s="24">
        <f t="shared" ref="G6:G25" si="0">ROUND(E6*F6*B6/1000,2)</f>
        <v>179.57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243.29</v>
      </c>
      <c r="F7" s="5">
        <v>3.49</v>
      </c>
      <c r="G7" s="24">
        <f t="shared" si="0"/>
        <v>10.19</v>
      </c>
      <c r="H7" s="5"/>
      <c r="J7" s="4">
        <f t="shared" ref="J7:J44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1217.3399999999999</v>
      </c>
      <c r="F8" s="5">
        <v>2.15</v>
      </c>
      <c r="G8" s="24">
        <f t="shared" si="0"/>
        <v>136.1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1215.22</v>
      </c>
      <c r="F9" s="5">
        <v>2.74</v>
      </c>
      <c r="G9" s="24">
        <f t="shared" si="0"/>
        <v>39.96</v>
      </c>
      <c r="H9" s="5"/>
      <c r="J9" s="4">
        <f t="shared" si="1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47.93</v>
      </c>
      <c r="F10" s="5">
        <v>3.33</v>
      </c>
      <c r="G10" s="24">
        <f t="shared" si="0"/>
        <v>47.72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21.23</v>
      </c>
      <c r="G11" s="24">
        <f t="shared" si="0"/>
        <v>26.5</v>
      </c>
      <c r="H11" s="5" t="s">
        <v>12</v>
      </c>
      <c r="J11" s="4">
        <f t="shared" si="1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18</v>
      </c>
      <c r="F12" s="5">
        <v>3.52</v>
      </c>
      <c r="G12" s="24">
        <f t="shared" si="0"/>
        <v>18.940000000000001</v>
      </c>
      <c r="H12" s="5" t="s">
        <v>12</v>
      </c>
      <c r="J12" s="4">
        <f t="shared" si="1"/>
        <v>3.59</v>
      </c>
    </row>
    <row r="13" spans="1:10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9.0500000000000007</v>
      </c>
      <c r="G14" s="24">
        <f t="shared" si="0"/>
        <v>0.71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5805.7</v>
      </c>
      <c r="F15" s="5">
        <v>3.01</v>
      </c>
      <c r="G15" s="24">
        <f t="shared" si="0"/>
        <v>17.48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1.87</v>
      </c>
      <c r="G16" s="24">
        <f t="shared" si="0"/>
        <v>0.37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4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4.37</v>
      </c>
      <c r="G18" s="24">
        <f t="shared" si="0"/>
        <v>0.05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4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0</v>
      </c>
      <c r="C20" s="5" t="s">
        <v>10</v>
      </c>
      <c r="D20" s="5" t="s">
        <v>11</v>
      </c>
      <c r="E20" s="5">
        <v>0</v>
      </c>
      <c r="F20" s="5">
        <v>0</v>
      </c>
      <c r="G20" s="24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96.2</v>
      </c>
      <c r="F21" s="5">
        <v>2.69</v>
      </c>
      <c r="G21" s="24">
        <f t="shared" si="0"/>
        <v>0.26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5.43</v>
      </c>
      <c r="G22" s="24">
        <f t="shared" si="0"/>
        <v>0.2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96.2</v>
      </c>
      <c r="F23" s="5">
        <v>2.69</v>
      </c>
      <c r="G23" s="24">
        <f t="shared" si="0"/>
        <v>0.26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</v>
      </c>
      <c r="F24" s="5">
        <v>2.1800000000000002</v>
      </c>
      <c r="G24" s="24">
        <f t="shared" si="0"/>
        <v>0.03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1258</v>
      </c>
      <c r="F25" s="5">
        <v>2.19</v>
      </c>
      <c r="G25" s="24">
        <f t="shared" si="0"/>
        <v>5.51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J26" s="4">
        <f t="shared" si="1"/>
        <v>0</v>
      </c>
    </row>
    <row r="27" spans="1:10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0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1"/>
        <v>0</v>
      </c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24</v>
      </c>
      <c r="F30" s="5">
        <v>0</v>
      </c>
      <c r="G30" s="5">
        <v>20.5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5">
        <v>1.81</v>
      </c>
      <c r="G32" s="24">
        <f t="shared" ref="G32:G33" si="2">ROUND(E32*F32*B32/1000,2)</f>
        <v>1.81</v>
      </c>
      <c r="H32" s="5" t="s">
        <v>25</v>
      </c>
      <c r="J32" s="4">
        <f t="shared" si="1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1.81</v>
      </c>
      <c r="G33" s="24">
        <f t="shared" si="2"/>
        <v>1.81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1"/>
        <v>0</v>
      </c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21.01</v>
      </c>
      <c r="F35" s="5">
        <v>8.9700000000000006</v>
      </c>
      <c r="G35" s="24">
        <f t="shared" ref="G35:G36" si="3">ROUND(E35*F35*B35/1000,2)</f>
        <v>68.790000000000006</v>
      </c>
      <c r="H35" s="5"/>
      <c r="J35" s="4">
        <f t="shared" si="1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3.89</v>
      </c>
      <c r="G36" s="24">
        <f t="shared" si="3"/>
        <v>6.72</v>
      </c>
      <c r="H36" s="5"/>
      <c r="J36" s="4">
        <f t="shared" si="1"/>
        <v>3.97</v>
      </c>
    </row>
    <row r="37" spans="1:10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26">
        <f>SUM(G6:G36)</f>
        <v>583.4799999999999</v>
      </c>
      <c r="H37" s="26"/>
      <c r="J37" s="4">
        <f t="shared" si="1"/>
        <v>0</v>
      </c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1"/>
        <v>0</v>
      </c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1.5</v>
      </c>
      <c r="F39" s="5">
        <v>238.58</v>
      </c>
      <c r="G39" s="24">
        <f t="shared" ref="G39" si="4">ROUND(E39*F39*B39/1000,2)</f>
        <v>130.62</v>
      </c>
      <c r="H39" s="5" t="s">
        <v>12</v>
      </c>
      <c r="J39" s="4">
        <f t="shared" si="1"/>
        <v>243.35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1"/>
        <v>0</v>
      </c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1.5</v>
      </c>
      <c r="F41" s="5">
        <v>251.65</v>
      </c>
      <c r="G41" s="24">
        <f t="shared" ref="G41" si="5">ROUND(E41*F41*B41/1000,2)</f>
        <v>137.78</v>
      </c>
      <c r="H41" s="5"/>
      <c r="J41" s="4">
        <f t="shared" si="1"/>
        <v>256.68</v>
      </c>
    </row>
    <row r="42" spans="1:10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26">
        <f>SUM(G39:G41)</f>
        <v>268.39999999999998</v>
      </c>
      <c r="H42" s="26"/>
      <c r="J42" s="4">
        <f t="shared" si="1"/>
        <v>0</v>
      </c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J43" s="4">
        <f t="shared" si="1"/>
        <v>0</v>
      </c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0.47599999999999998</v>
      </c>
      <c r="F44" s="5">
        <v>542.24</v>
      </c>
      <c r="G44" s="24">
        <f t="shared" ref="G44" si="6">ROUND(E44*F44*B44/1000,2)</f>
        <v>94.21</v>
      </c>
      <c r="H44" s="5"/>
      <c r="J44" s="4">
        <f t="shared" si="1"/>
        <v>553.08000000000004</v>
      </c>
    </row>
    <row r="45" spans="1:10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26">
        <f>SUM(G44)</f>
        <v>94.21</v>
      </c>
      <c r="H45" s="26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4.99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10.47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9.48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4.99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19.95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29.87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14.79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15.19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9.9499999999999993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19.87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28.93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30.92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5.29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4.6900000000000004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9.9700000000000006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29.74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29.87</v>
      </c>
      <c r="H108" s="5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26">
        <f>SUM(G49:G108)</f>
        <v>278.95999999999998</v>
      </c>
      <c r="H109" s="26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53.36</v>
      </c>
      <c r="H115" s="5" t="s">
        <v>125</v>
      </c>
    </row>
    <row r="116" spans="1:8" ht="11.25" customHeight="1" x14ac:dyDescent="0.2">
      <c r="A116" s="5" t="s">
        <v>140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42.69</v>
      </c>
      <c r="H116" s="5" t="s">
        <v>125</v>
      </c>
    </row>
    <row r="117" spans="1:8" ht="11.25" customHeight="1" x14ac:dyDescent="0.2">
      <c r="A117" s="5" t="s">
        <v>141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5.33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34.1</v>
      </c>
      <c r="G120" s="24">
        <v>34.1</v>
      </c>
      <c r="H120" s="5" t="s">
        <v>125</v>
      </c>
    </row>
    <row r="121" spans="1:8" ht="11.25" customHeight="1" x14ac:dyDescent="0.2">
      <c r="A121" s="5" t="s">
        <v>145</v>
      </c>
      <c r="B121" s="5">
        <v>0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32.020000000000003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5.55</v>
      </c>
      <c r="H122" s="5" t="s">
        <v>80</v>
      </c>
    </row>
    <row r="123" spans="1:8" ht="11.25" customHeight="1" x14ac:dyDescent="0.2">
      <c r="A123" s="5" t="s">
        <v>147</v>
      </c>
      <c r="B123" s="5">
        <v>0</v>
      </c>
      <c r="C123" s="5" t="s">
        <v>148</v>
      </c>
      <c r="D123" s="5" t="s">
        <v>41</v>
      </c>
      <c r="E123" s="5">
        <v>0</v>
      </c>
      <c r="F123" s="5">
        <v>0</v>
      </c>
      <c r="G123" s="5">
        <v>5.13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125</v>
      </c>
      <c r="D124" s="5" t="s">
        <v>70</v>
      </c>
      <c r="E124" s="5">
        <v>0</v>
      </c>
      <c r="F124" s="5">
        <v>0</v>
      </c>
      <c r="G124" s="5">
        <v>10.79</v>
      </c>
      <c r="H124" s="5" t="s">
        <v>125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63.03</v>
      </c>
      <c r="G125" s="5">
        <v>63.03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7.95</v>
      </c>
      <c r="G126" s="5">
        <v>7.95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23.66</v>
      </c>
      <c r="G127" s="5">
        <v>23.66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10</v>
      </c>
      <c r="D128" s="5" t="s">
        <v>19</v>
      </c>
      <c r="E128" s="5">
        <v>3</v>
      </c>
      <c r="F128" s="5">
        <v>1763.33</v>
      </c>
      <c r="G128" s="5">
        <v>5.29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155</v>
      </c>
      <c r="B130" s="5">
        <v>365</v>
      </c>
      <c r="C130" s="5" t="s">
        <v>156</v>
      </c>
      <c r="D130" s="5" t="s">
        <v>19</v>
      </c>
      <c r="E130" s="5">
        <v>0</v>
      </c>
      <c r="F130" s="5">
        <v>0.06</v>
      </c>
      <c r="G130" s="5">
        <v>4.6900000000000004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74.010000000000005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51.8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63.44</v>
      </c>
      <c r="H133" s="5" t="s">
        <v>125</v>
      </c>
    </row>
    <row r="134" spans="1:8" ht="11.25" customHeight="1" x14ac:dyDescent="0.2">
      <c r="A134" s="5" t="s">
        <v>160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53.92</v>
      </c>
      <c r="H134" s="5" t="s">
        <v>125</v>
      </c>
    </row>
    <row r="135" spans="1:8" ht="11.25" customHeight="1" x14ac:dyDescent="0.2">
      <c r="A135" s="5" t="s">
        <v>161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31.72</v>
      </c>
      <c r="H135" s="5" t="s">
        <v>125</v>
      </c>
    </row>
    <row r="136" spans="1:8" ht="11.25" customHeight="1" x14ac:dyDescent="0.2">
      <c r="A136" s="5" t="s">
        <v>162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8.98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10.97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148</v>
      </c>
      <c r="D153" s="5" t="s">
        <v>47</v>
      </c>
      <c r="E153" s="5">
        <v>0</v>
      </c>
      <c r="F153" s="5">
        <v>0</v>
      </c>
      <c r="G153" s="5">
        <v>29.92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148</v>
      </c>
      <c r="D154" s="5" t="s">
        <v>47</v>
      </c>
      <c r="E154" s="5">
        <v>0</v>
      </c>
      <c r="F154" s="5">
        <v>0</v>
      </c>
      <c r="G154" s="5">
        <v>4.99</v>
      </c>
      <c r="H154" s="5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26">
        <f>SUM(G112:G154)</f>
        <v>643.28000000000009</v>
      </c>
      <c r="H155" s="26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156</v>
      </c>
      <c r="D157" s="5" t="s">
        <v>19</v>
      </c>
      <c r="E157" s="5">
        <v>8</v>
      </c>
      <c r="F157" s="5">
        <f>ROUND(G157/E157/B157*1000,2)</f>
        <v>107.78</v>
      </c>
      <c r="G157" s="24">
        <v>314.73</v>
      </c>
      <c r="H157" s="5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26">
        <f>SUM(G157)</f>
        <v>314.73</v>
      </c>
      <c r="H158" s="26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22</v>
      </c>
      <c r="D161" s="5" t="s">
        <v>19</v>
      </c>
      <c r="E161" s="5">
        <v>4</v>
      </c>
      <c r="F161" s="5">
        <v>1281.72</v>
      </c>
      <c r="G161" s="24">
        <f t="shared" ref="G161" si="7">ROUND(E161*F161*B161/1000,2)</f>
        <v>61.52</v>
      </c>
      <c r="H161" s="5" t="s">
        <v>23</v>
      </c>
    </row>
    <row r="162" spans="1:8" ht="11.25" customHeight="1" x14ac:dyDescent="0.2">
      <c r="A162" s="5" t="s">
        <v>187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26">
        <f>SUM(G160:G162)</f>
        <v>61.52</v>
      </c>
      <c r="H163" s="26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15.45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6">
        <f>SUM(G165:G167)</f>
        <v>15.45</v>
      </c>
      <c r="H168" s="2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26">
        <f>SUM(G170:G171)</f>
        <v>0</v>
      </c>
      <c r="H172" s="2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70</v>
      </c>
      <c r="E174" s="5">
        <v>0</v>
      </c>
      <c r="F174" s="5">
        <v>0</v>
      </c>
      <c r="G174" s="5">
        <v>30.81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70</v>
      </c>
      <c r="E175" s="5">
        <v>0</v>
      </c>
      <c r="F175" s="5">
        <v>0</v>
      </c>
      <c r="G175" s="5">
        <v>21.25</v>
      </c>
      <c r="H175" s="5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26">
        <f>SUM(G174:G175)</f>
        <v>52.06</v>
      </c>
      <c r="H176" s="2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29">
        <f>99.89+21</f>
        <v>120.89</v>
      </c>
      <c r="H178" s="5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26">
        <f>SUM(G178)</f>
        <v>120.89</v>
      </c>
      <c r="H179" s="2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29">
        <f>26.11+10.62</f>
        <v>36.729999999999997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26">
        <f>SUM(G182:G184)</f>
        <v>36.729999999999997</v>
      </c>
      <c r="H185" s="2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22</v>
      </c>
      <c r="D187" s="5" t="s">
        <v>70</v>
      </c>
      <c r="E187" s="5">
        <v>0</v>
      </c>
      <c r="F187" s="5">
        <v>0</v>
      </c>
      <c r="G187" s="5">
        <v>13.92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130</v>
      </c>
      <c r="D188" s="5" t="s">
        <v>70</v>
      </c>
      <c r="E188" s="5">
        <v>0</v>
      </c>
      <c r="F188" s="5">
        <v>0</v>
      </c>
      <c r="G188" s="5">
        <v>6.98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26">
        <f>SUM(G187:G193)</f>
        <v>20.9</v>
      </c>
      <c r="H194" s="2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70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26">
        <f>SUM(G196:G205)</f>
        <v>0</v>
      </c>
      <c r="H206" s="26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26">
        <f>G37+G42+G45+G109+G155+G158+G163+G168+G172+G176+G179+G185+G194+G206+G4</f>
        <v>2767.3399999999997</v>
      </c>
      <c r="H207" s="26"/>
    </row>
    <row r="209" spans="1:8" x14ac:dyDescent="0.2">
      <c r="E209" s="4" t="s">
        <v>242</v>
      </c>
      <c r="F209" s="4">
        <v>26.53</v>
      </c>
      <c r="G209" s="17">
        <f>G207*1000/F210/12</f>
        <v>26.529958776723223</v>
      </c>
      <c r="H209" s="18">
        <f>F209/G209</f>
        <v>1.0000015538387046</v>
      </c>
    </row>
    <row r="210" spans="1:8" x14ac:dyDescent="0.2">
      <c r="E210" s="4" t="s">
        <v>243</v>
      </c>
      <c r="F210" s="25">
        <v>8692.5</v>
      </c>
      <c r="G210" s="17">
        <f>F210*F209*12/1000</f>
        <v>2767.3443000000002</v>
      </c>
    </row>
    <row r="211" spans="1:8" x14ac:dyDescent="0.2">
      <c r="G211" s="17"/>
    </row>
    <row r="212" spans="1:8" x14ac:dyDescent="0.2">
      <c r="F212" s="4" t="s">
        <v>244</v>
      </c>
      <c r="G212" s="17">
        <f>G210-G207</f>
        <v>4.3000000005122274E-3</v>
      </c>
      <c r="H212" s="19">
        <f>G214-G207</f>
        <v>-276.73012999999946</v>
      </c>
    </row>
    <row r="213" spans="1:8" x14ac:dyDescent="0.2">
      <c r="G213" s="17"/>
    </row>
    <row r="214" spans="1:8" x14ac:dyDescent="0.2">
      <c r="G214" s="17">
        <f>G210*0.9</f>
        <v>2490.6098700000002</v>
      </c>
    </row>
    <row r="215" spans="1:8" x14ac:dyDescent="0.2">
      <c r="F215" s="4" t="s">
        <v>245</v>
      </c>
      <c r="G215" s="17">
        <f>G210*0.1</f>
        <v>276.73443000000003</v>
      </c>
    </row>
    <row r="216" spans="1:8" x14ac:dyDescent="0.2">
      <c r="G216" s="17">
        <f>SUM(G214:G215)</f>
        <v>2767.3443000000002</v>
      </c>
    </row>
    <row r="219" spans="1:8" x14ac:dyDescent="0.2">
      <c r="A219" s="28" t="s">
        <v>249</v>
      </c>
      <c r="B219" s="28"/>
      <c r="C219" s="28"/>
      <c r="D219" s="28"/>
      <c r="E219" s="28"/>
      <c r="F219" s="28"/>
      <c r="G219" s="28" t="s">
        <v>250</v>
      </c>
    </row>
    <row r="223" spans="1:8" x14ac:dyDescent="0.2">
      <c r="A223" s="28" t="s">
        <v>251</v>
      </c>
      <c r="B223" s="28"/>
      <c r="C223" s="28"/>
      <c r="D223" s="28"/>
      <c r="E223" s="28"/>
      <c r="F223" s="28"/>
      <c r="G223" s="28" t="s">
        <v>252</v>
      </c>
    </row>
    <row r="230" spans="1:1" x14ac:dyDescent="0.2">
      <c r="A230" s="4" t="s">
        <v>253</v>
      </c>
    </row>
    <row r="231" spans="1:1" x14ac:dyDescent="0.2">
      <c r="A231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2016-11-08T08:27:54Z</dcterms:modified>
</cp:coreProperties>
</file>