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57" i="2" l="1"/>
  <c r="G158" i="2" s="1"/>
  <c r="G163" i="2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37" i="2" s="1"/>
  <c r="I30" i="2"/>
  <c r="J41" i="2"/>
  <c r="J39" i="2"/>
  <c r="J36" i="2"/>
  <c r="J35" i="2"/>
  <c r="J33" i="2"/>
  <c r="J32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6" i="2"/>
  <c r="F209" i="2"/>
  <c r="G206" i="2"/>
  <c r="G194" i="2"/>
  <c r="G185" i="2"/>
  <c r="G179" i="2"/>
  <c r="G176" i="2"/>
  <c r="G172" i="2"/>
  <c r="G168" i="2"/>
  <c r="G155" i="2"/>
  <c r="G109" i="2"/>
  <c r="G42" i="2" l="1"/>
  <c r="G207" i="2" s="1"/>
  <c r="G209" i="2" s="1"/>
  <c r="H209" i="2" s="1"/>
  <c r="G210" i="2"/>
  <c r="G214" i="2" l="1"/>
  <c r="G212" i="2"/>
  <c r="G215" i="2"/>
  <c r="G216" i="2" l="1"/>
  <c r="H212" i="2"/>
  <c r="G205" i="1" l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</calcChain>
</file>

<file path=xl/sharedStrings.xml><?xml version="1.0" encoding="utf-8"?>
<sst xmlns="http://schemas.openxmlformats.org/spreadsheetml/2006/main" count="1275" uniqueCount="246">
  <si>
    <t>Шипиловская ул., д.53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</si>
  <si>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</si>
  <si>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</si>
  <si>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</si>
  <si>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</si>
  <si>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</si>
  <si>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</si>
  <si>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</si>
  <si>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</si>
  <si>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</si>
  <si>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</si>
  <si>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</si>
  <si>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</si>
  <si>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</si>
  <si>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</si>
  <si>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</si>
  <si>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</si>
  <si>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</si>
  <si>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</si>
  <si>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</si>
  <si>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</si>
  <si>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</si>
  <si>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</si>
  <si>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</si>
  <si>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</si>
  <si>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</si>
  <si>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</si>
  <si>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</si>
  <si>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</si>
  <si>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</si>
  <si>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</si>
  <si>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</si>
  <si>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</si>
  <si>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</si>
  <si>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</si>
  <si>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</si>
  <si>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</si>
  <si>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</si>
  <si>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</si>
  <si>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</si>
  <si>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</si>
  <si>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</si>
  <si>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</si>
  <si>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</si>
  <si>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</si>
  <si>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</si>
  <si>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по мере необходимости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</si>
  <si>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</si>
  <si>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</si>
  <si>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</si>
  <si>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</si>
  <si>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</si>
  <si>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</si>
  <si>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</si>
  <si>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</si>
  <si>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</si>
  <si>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</si>
  <si>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</si>
  <si>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</si>
  <si>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</si>
  <si>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</si>
  <si>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</si>
  <si>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</si>
  <si>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</si>
  <si>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</si>
  <si>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</si>
  <si>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</si>
  <si>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</si>
  <si>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</si>
  <si>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</si>
  <si>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</si>
  <si>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</si>
  <si>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</si>
  <si>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</si>
  <si>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</si>
  <si>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</si>
  <si>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</si>
  <si>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</si>
  <si>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</si>
  <si>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</si>
  <si>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</si>
  <si>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</si>
  <si>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</si>
  <si>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</si>
  <si>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</si>
  <si>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</si>
  <si>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</si>
  <si>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</si>
  <si>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</si>
  <si>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</si>
  <si>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</si>
  <si>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</si>
  <si>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</si>
  <si>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</si>
  <si>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</si>
  <si>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</si>
  <si>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</si>
  <si>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</si>
  <si>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</si>
  <si>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</si>
  <si>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</si>
  <si>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</si>
  <si>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</si>
  <si>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</si>
  <si>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</si>
  <si>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</si>
  <si>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</si>
  <si>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</si>
  <si>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</si>
  <si>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</si>
  <si>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</si>
  <si>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</si>
  <si>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</si>
  <si>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</si>
  <si>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</si>
  <si>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</si>
  <si>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</si>
  <si>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</si>
  <si>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</si>
  <si>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</si>
  <si>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</si>
  <si>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</si>
  <si>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</si>
  <si>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</si>
  <si>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</si>
  <si>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</si>
  <si>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</si>
  <si>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</si>
  <si>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</si>
  <si>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</si>
  <si>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</si>
  <si>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</si>
  <si>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</si>
  <si>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</si>
  <si>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</si>
  <si>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</si>
  <si>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</si>
  <si>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</si>
  <si>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</si>
  <si>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</si>
  <si>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</si>
  <si>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</si>
  <si>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</si>
  <si>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</si>
  <si>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</si>
  <si>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</si>
  <si>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</si>
  <si>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</si>
  <si>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</si>
  <si>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</si>
  <si>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</si>
  <si>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</si>
  <si>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</si>
  <si>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</si>
  <si>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</si>
  <si>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</si>
  <si>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</si>
  <si>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</si>
  <si>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</si>
  <si>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</si>
  <si>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</si>
  <si>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</si>
  <si>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</si>
  <si>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</si>
  <si>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</si>
  <si>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</si>
  <si>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</si>
  <si>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</si>
  <si>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</si>
  <si>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</si>
  <si>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</si>
  <si>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</si>
  <si>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</si>
  <si>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</si>
  <si>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</si>
  <si>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</si>
  <si>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</si>
  <si>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</si>
  <si>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</si>
  <si>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</si>
  <si>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</si>
  <si>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</si>
  <si>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</si>
  <si>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</si>
  <si>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</si>
  <si>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</si>
  <si>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</si>
  <si>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</si>
  <si>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</si>
  <si>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</si>
  <si>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</si>
  <si>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</si>
  <si>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</si>
  <si>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</si>
  <si>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</si>
  <si>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</si>
  <si>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</si>
  <si>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</si>
  <si>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</si>
  <si>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</si>
  <si>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</si>
  <si>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</si>
  <si>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</si>
  <si>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</si>
  <si>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</si>
  <si>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</si>
  <si>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</si>
  <si>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</si>
  <si>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</si>
  <si>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</si>
  <si>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</si>
  <si>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</si>
  <si>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</si>
  <si>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</si>
  <si>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</si>
  <si>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</si>
  <si>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</si>
  <si>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</si>
  <si>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</si>
  <si>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</si>
  <si>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</si>
  <si>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</si>
  <si>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</si>
  <si>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</si>
  <si>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</si>
  <si>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</si>
  <si>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</si>
  <si>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</si>
  <si>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</si>
  <si>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</si>
  <si>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</si>
  <si>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</si>
  <si>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</si>
  <si>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</si>
  <si>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В течение часов после снегопада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</si>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</sst>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15"/>
  <sheetViews>
    <sheetView topLeftCell="A187" workbookViewId="0">
      <selection activeCell="F214" sqref="F214"/>
    </sheetView>
  </sheetViews>
  <sheetFormatPr defaultRowHeight="11.25" customHeight="1" x14ac:dyDescent="0.2"/>
  <cols>
    <col min="1" max="1" width="45.42578125" style="4" customWidth="1"/>
    <col min="2" max="16384" width="9.140625" style="4"/>
  </cols>
  <sheetData>
    <row r="1" spans="1:8" s="2" customFormat="1" ht="15.75" x14ac:dyDescent="0.25">
      <c r="A1" s="1" t="s">
        <v>240</v>
      </c>
    </row>
    <row r="2" spans="1:8" s="2" customFormat="1" ht="15.75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ht="11.25" customHeight="1" x14ac:dyDescent="0.2">
      <c r="A3" s="3" t="s">
        <v>1</v>
      </c>
      <c r="B3" s="25" t="s">
        <v>2</v>
      </c>
      <c r="C3" s="25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26" t="s">
        <v>8</v>
      </c>
      <c r="B4" s="26"/>
      <c r="C4" s="26"/>
      <c r="D4" s="26"/>
      <c r="E4" s="26"/>
      <c r="F4" s="26"/>
      <c r="G4" s="26"/>
      <c r="H4" s="26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241</v>
      </c>
      <c r="F5" s="5">
        <v>2.2799999999999998</v>
      </c>
      <c r="G5" s="5">
        <v>164.29499999999999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241.3</v>
      </c>
      <c r="F6" s="5">
        <v>3.23</v>
      </c>
      <c r="G6" s="5">
        <v>9.3529999999999998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1205</v>
      </c>
      <c r="F7" s="5">
        <v>1.99</v>
      </c>
      <c r="G7" s="5">
        <v>124.693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1205.4000000000001</v>
      </c>
      <c r="F8" s="5">
        <v>2.54</v>
      </c>
      <c r="G8" s="5">
        <v>36.741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48</v>
      </c>
      <c r="F9" s="5">
        <v>3.08</v>
      </c>
      <c r="G9" s="5">
        <v>44.204000000000001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24</v>
      </c>
      <c r="F10" s="5">
        <v>19.63</v>
      </c>
      <c r="G10" s="5">
        <v>24.498000000000001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18</v>
      </c>
      <c r="F11" s="5">
        <v>3.25</v>
      </c>
      <c r="G11" s="5">
        <v>17.492000000000001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79</v>
      </c>
      <c r="F13" s="5">
        <v>8.3699999999999992</v>
      </c>
      <c r="G13" s="5">
        <v>0.66100000000000003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5815</v>
      </c>
      <c r="F14" s="5">
        <v>2.78</v>
      </c>
      <c r="G14" s="5">
        <v>16.166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200</v>
      </c>
      <c r="F15" s="5">
        <v>1.73</v>
      </c>
      <c r="G15" s="5">
        <v>0.34599999999999997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5.7</v>
      </c>
      <c r="F17" s="5">
        <v>4.04</v>
      </c>
      <c r="G17" s="5">
        <v>4.5999999999999999E-2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96</v>
      </c>
      <c r="F20" s="5">
        <v>2.4900000000000002</v>
      </c>
      <c r="G20" s="5">
        <v>0.23899999999999999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36</v>
      </c>
      <c r="F21" s="5">
        <v>5.0199999999999996</v>
      </c>
      <c r="G21" s="5">
        <v>0.18099999999999999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96</v>
      </c>
      <c r="F22" s="5">
        <v>2.4900000000000002</v>
      </c>
      <c r="G22" s="5">
        <v>0.23899999999999999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16.05</v>
      </c>
      <c r="F23" s="5">
        <v>2.02</v>
      </c>
      <c r="G23" s="5">
        <v>3.2000000000000001E-2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1262</v>
      </c>
      <c r="F24" s="5">
        <v>2.0299999999999998</v>
      </c>
      <c r="G24" s="5">
        <v>5.1239999999999997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1</v>
      </c>
      <c r="C29" s="5" t="s">
        <v>46</v>
      </c>
      <c r="D29" s="5" t="s">
        <v>47</v>
      </c>
      <c r="E29" s="5">
        <v>1</v>
      </c>
      <c r="F29" s="5">
        <v>19.22</v>
      </c>
      <c r="G29" s="5">
        <v>19.22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878</v>
      </c>
      <c r="F31" s="5">
        <v>1.67</v>
      </c>
      <c r="G31" s="5">
        <v>1.466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1000</v>
      </c>
      <c r="F32" s="5">
        <v>1.67</v>
      </c>
      <c r="G32" s="5">
        <v>1.67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21</v>
      </c>
      <c r="F34" s="5">
        <v>8.2899999999999991</v>
      </c>
      <c r="G34" s="5">
        <v>63.542999999999999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72</v>
      </c>
      <c r="F35" s="5">
        <v>3.59</v>
      </c>
      <c r="G35" s="5">
        <v>6.2039999999999997</v>
      </c>
      <c r="H35" s="5"/>
    </row>
    <row r="36" spans="1:8" s="10" customFormat="1" ht="11.25" customHeight="1" x14ac:dyDescent="0.2">
      <c r="A36" s="27" t="s">
        <v>56</v>
      </c>
      <c r="B36" s="27"/>
      <c r="C36" s="27"/>
      <c r="D36" s="27"/>
      <c r="E36" s="27"/>
      <c r="F36" s="27"/>
      <c r="G36" s="9">
        <f>SUM(G5:G35)</f>
        <v>536.4129999999999</v>
      </c>
      <c r="H36" s="9"/>
    </row>
    <row r="37" spans="1:8" ht="11.25" customHeight="1" x14ac:dyDescent="0.2">
      <c r="A37" s="26" t="s">
        <v>57</v>
      </c>
      <c r="B37" s="26"/>
      <c r="C37" s="26"/>
      <c r="D37" s="26"/>
      <c r="E37" s="26"/>
      <c r="F37" s="26"/>
      <c r="G37" s="26"/>
      <c r="H37" s="26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1.36</v>
      </c>
      <c r="F38" s="5">
        <v>216.95</v>
      </c>
      <c r="G38" s="5">
        <v>107.694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1.36</v>
      </c>
      <c r="F40" s="5">
        <v>228.19</v>
      </c>
      <c r="G40" s="5">
        <v>113.274</v>
      </c>
      <c r="H40" s="5"/>
    </row>
    <row r="41" spans="1:8" s="10" customFormat="1" ht="11.25" customHeight="1" x14ac:dyDescent="0.2">
      <c r="A41" s="27" t="s">
        <v>62</v>
      </c>
      <c r="B41" s="27"/>
      <c r="C41" s="27"/>
      <c r="D41" s="27"/>
      <c r="E41" s="27"/>
      <c r="F41" s="27"/>
      <c r="G41" s="9">
        <f>SUM(G38:G40)</f>
        <v>220.96800000000002</v>
      </c>
      <c r="H41" s="9"/>
    </row>
    <row r="42" spans="1:8" ht="11.25" customHeight="1" x14ac:dyDescent="0.2">
      <c r="A42" s="26" t="s">
        <v>63</v>
      </c>
      <c r="B42" s="26"/>
      <c r="C42" s="26"/>
      <c r="D42" s="26"/>
      <c r="E42" s="26"/>
      <c r="F42" s="26"/>
      <c r="G42" s="26"/>
      <c r="H42" s="26"/>
    </row>
    <row r="43" spans="1:8" ht="11.25" customHeight="1" x14ac:dyDescent="0.2">
      <c r="A43" s="5" t="s">
        <v>64</v>
      </c>
      <c r="B43" s="5">
        <v>1</v>
      </c>
      <c r="C43" s="5" t="s">
        <v>10</v>
      </c>
      <c r="D43" s="5" t="s">
        <v>59</v>
      </c>
      <c r="E43" s="5">
        <v>13.17</v>
      </c>
      <c r="F43" s="5">
        <v>6463.61</v>
      </c>
      <c r="G43" s="5">
        <v>85.126000000000005</v>
      </c>
      <c r="H43" s="5"/>
    </row>
    <row r="44" spans="1:8" s="10" customFormat="1" ht="11.25" customHeight="1" x14ac:dyDescent="0.2">
      <c r="A44" s="27" t="s">
        <v>65</v>
      </c>
      <c r="B44" s="27"/>
      <c r="C44" s="27"/>
      <c r="D44" s="27"/>
      <c r="E44" s="27"/>
      <c r="F44" s="27"/>
      <c r="G44" s="9">
        <f>SUM(G43)</f>
        <v>85.126000000000005</v>
      </c>
      <c r="H44" s="9"/>
    </row>
    <row r="45" spans="1:8" ht="11.25" customHeight="1" x14ac:dyDescent="0.2">
      <c r="A45" s="26" t="s">
        <v>66</v>
      </c>
      <c r="B45" s="26"/>
      <c r="C45" s="26"/>
      <c r="D45" s="26"/>
      <c r="E45" s="26"/>
      <c r="F45" s="26"/>
      <c r="G45" s="26"/>
      <c r="H45" s="26"/>
    </row>
    <row r="46" spans="1:8" ht="11.25" customHeight="1" x14ac:dyDescent="0.2">
      <c r="A46" s="26" t="s">
        <v>67</v>
      </c>
      <c r="B46" s="26"/>
      <c r="C46" s="26"/>
      <c r="D46" s="26"/>
      <c r="E46" s="26"/>
      <c r="F46" s="26"/>
      <c r="G46" s="26"/>
      <c r="H46" s="26"/>
    </row>
    <row r="47" spans="1:8" ht="11.25" customHeight="1" x14ac:dyDescent="0.2">
      <c r="A47" s="26" t="s">
        <v>68</v>
      </c>
      <c r="B47" s="26"/>
      <c r="C47" s="26"/>
      <c r="D47" s="26"/>
      <c r="E47" s="26"/>
      <c r="F47" s="26"/>
      <c r="G47" s="26"/>
      <c r="H47" s="11"/>
    </row>
    <row r="48" spans="1:8" ht="11.25" customHeight="1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11.25" customHeight="1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54.21</v>
      </c>
      <c r="H53" s="5" t="s">
        <v>72</v>
      </c>
    </row>
    <row r="54" spans="1:8" ht="11.25" customHeight="1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11.25" customHeight="1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11.25" customHeight="1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4.9000000000000004</v>
      </c>
      <c r="H61" s="5" t="s">
        <v>81</v>
      </c>
    </row>
    <row r="62" spans="1:8" ht="11.25" customHeight="1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11.25" customHeight="1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10.29</v>
      </c>
      <c r="H65" s="5" t="s">
        <v>72</v>
      </c>
    </row>
    <row r="66" spans="1:8" ht="11.25" customHeight="1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9.31</v>
      </c>
      <c r="H66" s="5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11.25" customHeight="1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11.25" customHeight="1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11.25" customHeight="1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4.9000000000000004</v>
      </c>
      <c r="H73" s="5" t="s">
        <v>72</v>
      </c>
    </row>
    <row r="74" spans="1:8" ht="11.25" customHeight="1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19.59</v>
      </c>
      <c r="H74" s="5" t="s">
        <v>72</v>
      </c>
    </row>
    <row r="75" spans="1:8" ht="11.25" customHeight="1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11.25" customHeight="1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48.99</v>
      </c>
      <c r="H76" s="5" t="s">
        <v>72</v>
      </c>
    </row>
    <row r="77" spans="1:8" ht="11.25" customHeight="1" x14ac:dyDescent="0.2">
      <c r="A77" s="29" t="s">
        <v>103</v>
      </c>
      <c r="B77" s="30"/>
      <c r="C77" s="30"/>
      <c r="D77" s="30"/>
      <c r="E77" s="30"/>
      <c r="F77" s="30"/>
      <c r="G77" s="7"/>
      <c r="H77" s="8"/>
    </row>
    <row r="78" spans="1:8" ht="11.25" customHeight="1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4.7</v>
      </c>
      <c r="H78" s="5" t="s">
        <v>81</v>
      </c>
    </row>
    <row r="79" spans="1:8" ht="11.25" customHeight="1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11.25" customHeight="1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5.09</v>
      </c>
      <c r="H80" s="5" t="s">
        <v>81</v>
      </c>
    </row>
    <row r="81" spans="1:8" ht="11.25" customHeight="1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29" t="s">
        <v>109</v>
      </c>
      <c r="B83" s="30"/>
      <c r="C83" s="30"/>
      <c r="D83" s="30"/>
      <c r="E83" s="30"/>
      <c r="F83" s="30"/>
      <c r="G83" s="7"/>
      <c r="H83" s="8"/>
    </row>
    <row r="84" spans="1:8" ht="11.25" customHeight="1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19.59</v>
      </c>
      <c r="H84" s="5" t="s">
        <v>72</v>
      </c>
    </row>
    <row r="85" spans="1:8" ht="11.25" customHeight="1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11.25" customHeight="1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48.99</v>
      </c>
      <c r="H90" s="5" t="s">
        <v>72</v>
      </c>
    </row>
    <row r="91" spans="1:8" ht="11.25" customHeight="1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28.41</v>
      </c>
      <c r="H92" s="5" t="s">
        <v>72</v>
      </c>
    </row>
    <row r="93" spans="1:8" ht="11.25" customHeight="1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30.37</v>
      </c>
      <c r="H95" s="5" t="s">
        <v>72</v>
      </c>
    </row>
    <row r="96" spans="1:8" ht="11.25" customHeight="1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5.19</v>
      </c>
      <c r="H99" s="5" t="s">
        <v>126</v>
      </c>
    </row>
    <row r="100" spans="1:8" ht="11.25" customHeight="1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4.5999999999999996</v>
      </c>
      <c r="H100" s="5" t="s">
        <v>126</v>
      </c>
    </row>
    <row r="101" spans="1:8" ht="11.25" customHeight="1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9.8000000000000007</v>
      </c>
      <c r="H101" s="5" t="s">
        <v>126</v>
      </c>
    </row>
    <row r="102" spans="1:8" ht="11.25" customHeight="1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97.97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48.99</v>
      </c>
      <c r="H107" s="5"/>
    </row>
    <row r="108" spans="1:8" s="10" customFormat="1" ht="11.25" customHeight="1" x14ac:dyDescent="0.2">
      <c r="A108" s="27" t="s">
        <v>135</v>
      </c>
      <c r="B108" s="27"/>
      <c r="C108" s="27"/>
      <c r="D108" s="27"/>
      <c r="E108" s="27"/>
      <c r="F108" s="27"/>
      <c r="G108" s="9">
        <f>SUM(G48:G107)</f>
        <v>455.8900000000001</v>
      </c>
      <c r="H108" s="9"/>
    </row>
    <row r="109" spans="1:8" ht="11.25" customHeight="1" x14ac:dyDescent="0.2">
      <c r="A109" s="26" t="s">
        <v>103</v>
      </c>
      <c r="B109" s="26"/>
      <c r="C109" s="26"/>
      <c r="D109" s="26"/>
      <c r="E109" s="26"/>
      <c r="F109" s="26"/>
      <c r="G109" s="26"/>
      <c r="H109" s="26"/>
    </row>
    <row r="110" spans="1:8" ht="11.25" customHeight="1" x14ac:dyDescent="0.2">
      <c r="A110" s="26" t="s">
        <v>136</v>
      </c>
      <c r="B110" s="26"/>
      <c r="C110" s="26"/>
      <c r="D110" s="26"/>
      <c r="E110" s="26"/>
      <c r="F110" s="26"/>
      <c r="G110" s="26"/>
      <c r="H110" s="26"/>
    </row>
    <row r="111" spans="1:8" ht="11.25" customHeight="1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11.25" customHeight="1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48.99</v>
      </c>
      <c r="H114" s="5" t="s">
        <v>126</v>
      </c>
    </row>
    <row r="115" spans="1:8" ht="11.25" customHeight="1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39.19</v>
      </c>
      <c r="H115" s="5" t="s">
        <v>126</v>
      </c>
    </row>
    <row r="116" spans="1:8" ht="11.25" customHeight="1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4.9000000000000004</v>
      </c>
      <c r="H116" s="5" t="s">
        <v>126</v>
      </c>
    </row>
    <row r="117" spans="1:8" ht="11.25" customHeight="1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11.25" customHeight="1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9.8000000000000007</v>
      </c>
      <c r="G119" s="5">
        <v>9.8000000000000007</v>
      </c>
      <c r="H119" s="5" t="s">
        <v>126</v>
      </c>
    </row>
    <row r="120" spans="1:8" ht="11.25" customHeight="1" x14ac:dyDescent="0.2">
      <c r="A120" s="5" t="s">
        <v>146</v>
      </c>
      <c r="B120" s="5">
        <v>0</v>
      </c>
      <c r="C120" s="5" t="s">
        <v>126</v>
      </c>
      <c r="D120" s="5" t="s">
        <v>71</v>
      </c>
      <c r="E120" s="5">
        <v>0</v>
      </c>
      <c r="F120" s="5">
        <v>0</v>
      </c>
      <c r="G120" s="5">
        <v>29.39</v>
      </c>
      <c r="H120" s="5" t="s">
        <v>126</v>
      </c>
    </row>
    <row r="121" spans="1:8" ht="11.25" customHeight="1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5.09</v>
      </c>
      <c r="H121" s="5" t="s">
        <v>81</v>
      </c>
    </row>
    <row r="122" spans="1:8" ht="11.25" customHeight="1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4.7</v>
      </c>
      <c r="H122" s="5"/>
    </row>
    <row r="123" spans="1:8" ht="11.25" customHeight="1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10.08</v>
      </c>
      <c r="H123" s="5" t="s">
        <v>126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43.75</v>
      </c>
      <c r="G124" s="5">
        <v>43.75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9.8000000000000007</v>
      </c>
      <c r="G125" s="5">
        <v>9.8000000000000007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96.99</v>
      </c>
      <c r="G126" s="5">
        <v>96.99</v>
      </c>
      <c r="H126" s="5"/>
    </row>
    <row r="127" spans="1:8" ht="11.25" customHeight="1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5.19</v>
      </c>
      <c r="H127" s="5" t="s">
        <v>126</v>
      </c>
    </row>
    <row r="128" spans="1:8" ht="11.25" customHeight="1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ht="11.25" customHeight="1" x14ac:dyDescent="0.2">
      <c r="A129" s="5" t="s">
        <v>155</v>
      </c>
      <c r="B129" s="5">
        <v>1</v>
      </c>
      <c r="C129" s="5" t="s">
        <v>156</v>
      </c>
      <c r="D129" s="5" t="s">
        <v>19</v>
      </c>
      <c r="E129" s="5">
        <v>0</v>
      </c>
      <c r="F129" s="5">
        <v>4.5999999999999996</v>
      </c>
      <c r="G129" s="5">
        <v>4.5999999999999996</v>
      </c>
      <c r="H129" s="5" t="s">
        <v>156</v>
      </c>
    </row>
    <row r="130" spans="1:8" ht="11.25" customHeight="1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68.58</v>
      </c>
      <c r="H130" s="5" t="s">
        <v>126</v>
      </c>
    </row>
    <row r="131" spans="1:8" ht="11.25" customHeight="1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48.01</v>
      </c>
      <c r="H131" s="5" t="s">
        <v>126</v>
      </c>
    </row>
    <row r="132" spans="1:8" ht="11.25" customHeight="1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58.78</v>
      </c>
      <c r="H132" s="5" t="s">
        <v>126</v>
      </c>
    </row>
    <row r="133" spans="1:8" ht="11.25" customHeight="1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49.96</v>
      </c>
      <c r="H133" s="5" t="s">
        <v>126</v>
      </c>
    </row>
    <row r="134" spans="1:8" ht="11.25" customHeight="1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29.39</v>
      </c>
      <c r="H134" s="5" t="s">
        <v>126</v>
      </c>
    </row>
    <row r="135" spans="1:8" ht="11.25" customHeight="1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8.82</v>
      </c>
      <c r="H135" s="5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10.78</v>
      </c>
      <c r="H137" s="5"/>
    </row>
    <row r="138" spans="1:8" ht="11.25" customHeight="1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23.99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29.39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4.9000000000000004</v>
      </c>
      <c r="H153" s="5"/>
    </row>
    <row r="154" spans="1:8" s="10" customFormat="1" ht="11.25" customHeight="1" x14ac:dyDescent="0.2">
      <c r="A154" s="27" t="s">
        <v>180</v>
      </c>
      <c r="B154" s="27"/>
      <c r="C154" s="27"/>
      <c r="D154" s="27"/>
      <c r="E154" s="27"/>
      <c r="F154" s="27"/>
      <c r="G154" s="9">
        <f>SUM(G111:G153)</f>
        <v>645.07000000000005</v>
      </c>
      <c r="H154" s="9"/>
    </row>
    <row r="155" spans="1:8" ht="11.25" customHeight="1" x14ac:dyDescent="0.2">
      <c r="A155" s="26" t="s">
        <v>181</v>
      </c>
      <c r="B155" s="26"/>
      <c r="C155" s="26"/>
      <c r="D155" s="26"/>
      <c r="E155" s="26"/>
      <c r="F155" s="26"/>
      <c r="G155" s="26"/>
      <c r="H155" s="26"/>
    </row>
    <row r="156" spans="1:8" ht="11.25" customHeight="1" x14ac:dyDescent="0.2">
      <c r="A156" s="5" t="s">
        <v>182</v>
      </c>
      <c r="B156" s="5">
        <v>365</v>
      </c>
      <c r="C156" s="5" t="s">
        <v>156</v>
      </c>
      <c r="D156" s="5" t="s">
        <v>19</v>
      </c>
      <c r="E156" s="5">
        <v>8</v>
      </c>
      <c r="F156" s="5">
        <v>42.57</v>
      </c>
      <c r="G156" s="5">
        <v>340.6</v>
      </c>
      <c r="H156" s="5" t="s">
        <v>156</v>
      </c>
    </row>
    <row r="157" spans="1:8" s="10" customFormat="1" ht="11.25" customHeight="1" x14ac:dyDescent="0.2">
      <c r="A157" s="27" t="s">
        <v>183</v>
      </c>
      <c r="B157" s="27"/>
      <c r="C157" s="27"/>
      <c r="D157" s="27"/>
      <c r="E157" s="27"/>
      <c r="F157" s="27"/>
      <c r="G157" s="9">
        <f>SUM(G156)</f>
        <v>340.6</v>
      </c>
      <c r="H157" s="9"/>
    </row>
    <row r="158" spans="1:8" ht="11.25" customHeight="1" x14ac:dyDescent="0.2">
      <c r="A158" s="26" t="s">
        <v>184</v>
      </c>
      <c r="B158" s="26"/>
      <c r="C158" s="26"/>
      <c r="D158" s="26"/>
      <c r="E158" s="26"/>
      <c r="F158" s="26"/>
      <c r="G158" s="26"/>
      <c r="H158" s="26"/>
    </row>
    <row r="159" spans="1:8" ht="11.25" customHeight="1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</v>
      </c>
      <c r="C160" s="5" t="s">
        <v>10</v>
      </c>
      <c r="D160" s="5" t="s">
        <v>71</v>
      </c>
      <c r="E160" s="5">
        <v>1000</v>
      </c>
      <c r="F160" s="5">
        <v>67.41</v>
      </c>
      <c r="G160" s="5">
        <v>67.41</v>
      </c>
      <c r="H160" s="5" t="s">
        <v>23</v>
      </c>
    </row>
    <row r="161" spans="1:8" ht="11.25" customHeight="1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27" t="s">
        <v>188</v>
      </c>
      <c r="B162" s="27"/>
      <c r="C162" s="27"/>
      <c r="D162" s="27"/>
      <c r="E162" s="27"/>
      <c r="F162" s="27"/>
      <c r="G162" s="9">
        <f>SUM(G159:G161)</f>
        <v>67.41</v>
      </c>
      <c r="H162" s="9"/>
    </row>
    <row r="163" spans="1:8" ht="11.25" customHeight="1" x14ac:dyDescent="0.2">
      <c r="A163" s="26" t="s">
        <v>189</v>
      </c>
      <c r="B163" s="26"/>
      <c r="C163" s="26"/>
      <c r="D163" s="26"/>
      <c r="E163" s="26"/>
      <c r="F163" s="26"/>
      <c r="G163" s="26"/>
      <c r="H163" s="26"/>
    </row>
    <row r="164" spans="1:8" ht="11.25" customHeight="1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8.34</v>
      </c>
      <c r="H164" s="5"/>
    </row>
    <row r="165" spans="1:8" ht="11.25" customHeight="1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27" t="s">
        <v>193</v>
      </c>
      <c r="B167" s="27"/>
      <c r="C167" s="27"/>
      <c r="D167" s="27"/>
      <c r="E167" s="27"/>
      <c r="F167" s="27"/>
      <c r="G167" s="9">
        <f>SUM(G164:G166)</f>
        <v>8.34</v>
      </c>
      <c r="H167" s="9"/>
    </row>
    <row r="168" spans="1:8" ht="11.25" customHeight="1" x14ac:dyDescent="0.2">
      <c r="A168" s="26" t="s">
        <v>194</v>
      </c>
      <c r="B168" s="26"/>
      <c r="C168" s="26"/>
      <c r="D168" s="26"/>
      <c r="E168" s="26"/>
      <c r="F168" s="26"/>
      <c r="G168" s="26"/>
      <c r="H168" s="26"/>
    </row>
    <row r="169" spans="1:8" ht="11.25" customHeight="1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27" t="s">
        <v>197</v>
      </c>
      <c r="B171" s="27"/>
      <c r="C171" s="27"/>
      <c r="D171" s="27"/>
      <c r="E171" s="27"/>
      <c r="F171" s="27"/>
      <c r="G171" s="9">
        <f>SUM(G169:G170)</f>
        <v>0</v>
      </c>
      <c r="H171" s="9"/>
    </row>
    <row r="172" spans="1:8" ht="11.25" customHeight="1" x14ac:dyDescent="0.2">
      <c r="A172" s="26" t="s">
        <v>198</v>
      </c>
      <c r="B172" s="26"/>
      <c r="C172" s="26"/>
      <c r="D172" s="26"/>
      <c r="E172" s="26"/>
      <c r="F172" s="26"/>
      <c r="G172" s="26"/>
      <c r="H172" s="26"/>
    </row>
    <row r="173" spans="1:8" ht="11.25" customHeight="1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5.09</v>
      </c>
      <c r="H173" s="5" t="s">
        <v>200</v>
      </c>
    </row>
    <row r="174" spans="1:8" ht="11.25" customHeight="1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4.7</v>
      </c>
      <c r="H174" s="5" t="s">
        <v>200</v>
      </c>
    </row>
    <row r="175" spans="1:8" s="10" customFormat="1" ht="11.25" customHeight="1" x14ac:dyDescent="0.2">
      <c r="A175" s="27" t="s">
        <v>202</v>
      </c>
      <c r="B175" s="27"/>
      <c r="C175" s="27"/>
      <c r="D175" s="27"/>
      <c r="E175" s="27"/>
      <c r="F175" s="27"/>
      <c r="G175" s="9">
        <f>SUM(G173:G174)</f>
        <v>9.7899999999999991</v>
      </c>
      <c r="H175" s="9"/>
    </row>
    <row r="176" spans="1:8" ht="11.25" customHeight="1" x14ac:dyDescent="0.2">
      <c r="A176" s="26" t="s">
        <v>203</v>
      </c>
      <c r="B176" s="26"/>
      <c r="C176" s="26"/>
      <c r="D176" s="26"/>
      <c r="E176" s="26"/>
      <c r="F176" s="26"/>
      <c r="G176" s="26"/>
      <c r="H176" s="26"/>
    </row>
    <row r="177" spans="1:8" ht="11.25" customHeight="1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107.46</v>
      </c>
      <c r="H177" s="5"/>
    </row>
    <row r="178" spans="1:8" s="10" customFormat="1" ht="11.25" customHeight="1" x14ac:dyDescent="0.2">
      <c r="A178" s="27" t="s">
        <v>205</v>
      </c>
      <c r="B178" s="27"/>
      <c r="C178" s="27"/>
      <c r="D178" s="27"/>
      <c r="E178" s="27"/>
      <c r="F178" s="27"/>
      <c r="G178" s="9">
        <f>SUM(G177)</f>
        <v>107.46</v>
      </c>
      <c r="H178" s="9"/>
    </row>
    <row r="179" spans="1:8" ht="11.25" customHeight="1" x14ac:dyDescent="0.2">
      <c r="A179" s="26" t="s">
        <v>206</v>
      </c>
      <c r="B179" s="26"/>
      <c r="C179" s="26"/>
      <c r="D179" s="26"/>
      <c r="E179" s="26"/>
      <c r="F179" s="26"/>
      <c r="G179" s="26"/>
      <c r="H179" s="26"/>
    </row>
    <row r="180" spans="1:8" ht="11.25" customHeight="1" x14ac:dyDescent="0.2">
      <c r="A180" s="26" t="s">
        <v>53</v>
      </c>
      <c r="B180" s="26"/>
      <c r="C180" s="26"/>
      <c r="D180" s="26"/>
      <c r="E180" s="26"/>
      <c r="F180" s="26"/>
      <c r="G180" s="26"/>
      <c r="H180" s="26"/>
    </row>
    <row r="181" spans="1:8" ht="11.25" customHeight="1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23.64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27" t="s">
        <v>210</v>
      </c>
      <c r="B184" s="27"/>
      <c r="C184" s="27"/>
      <c r="D184" s="27"/>
      <c r="E184" s="27"/>
      <c r="F184" s="27"/>
      <c r="G184" s="9">
        <f>SUM(G181:G183)</f>
        <v>23.64</v>
      </c>
      <c r="H184" s="9"/>
    </row>
    <row r="185" spans="1:8" ht="11.25" customHeight="1" x14ac:dyDescent="0.2">
      <c r="A185" s="26" t="s">
        <v>211</v>
      </c>
      <c r="B185" s="26"/>
      <c r="C185" s="26"/>
      <c r="D185" s="26"/>
      <c r="E185" s="26"/>
      <c r="F185" s="26"/>
      <c r="G185" s="26"/>
      <c r="H185" s="26"/>
    </row>
    <row r="186" spans="1:8" ht="11.25" customHeight="1" x14ac:dyDescent="0.2">
      <c r="A186" s="5" t="s">
        <v>212</v>
      </c>
      <c r="B186" s="5">
        <v>1</v>
      </c>
      <c r="C186" s="5" t="s">
        <v>46</v>
      </c>
      <c r="D186" s="5" t="s">
        <v>71</v>
      </c>
      <c r="E186" s="5">
        <v>0</v>
      </c>
      <c r="F186" s="5">
        <v>0</v>
      </c>
      <c r="G186" s="5">
        <v>13.583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46</v>
      </c>
      <c r="D187" s="5" t="s">
        <v>71</v>
      </c>
      <c r="E187" s="5">
        <v>0</v>
      </c>
      <c r="F187" s="5">
        <v>0</v>
      </c>
      <c r="G187" s="5">
        <v>6.52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27" t="s">
        <v>220</v>
      </c>
      <c r="B193" s="27"/>
      <c r="C193" s="27"/>
      <c r="D193" s="27"/>
      <c r="E193" s="27"/>
      <c r="F193" s="27"/>
      <c r="G193" s="9">
        <f>SUM(G186:G192)</f>
        <v>20.103000000000002</v>
      </c>
      <c r="H193" s="9"/>
    </row>
    <row r="194" spans="1:8" ht="11.25" customHeight="1" x14ac:dyDescent="0.2">
      <c r="A194" s="26" t="s">
        <v>221</v>
      </c>
      <c r="B194" s="26"/>
      <c r="C194" s="26"/>
      <c r="D194" s="26"/>
      <c r="E194" s="26"/>
      <c r="F194" s="26"/>
      <c r="G194" s="26"/>
      <c r="H194" s="26"/>
    </row>
    <row r="195" spans="1:8" ht="11.25" customHeight="1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ht="11.25" customHeight="1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11.25" customHeight="1" x14ac:dyDescent="0.2">
      <c r="A203" s="5" t="s">
        <v>233</v>
      </c>
      <c r="B203" s="5">
        <v>3</v>
      </c>
      <c r="C203" s="5" t="s">
        <v>234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235</v>
      </c>
      <c r="B204" s="5">
        <v>3</v>
      </c>
      <c r="C204" s="5" t="s">
        <v>236</v>
      </c>
      <c r="D204" s="5" t="s">
        <v>11</v>
      </c>
      <c r="E204" s="5">
        <v>0</v>
      </c>
      <c r="F204" s="5">
        <v>0</v>
      </c>
      <c r="G204" s="5">
        <v>0</v>
      </c>
      <c r="H204" s="5" t="s">
        <v>237</v>
      </c>
    </row>
    <row r="205" spans="1:8" s="10" customFormat="1" ht="11.25" customHeight="1" x14ac:dyDescent="0.2">
      <c r="A205" s="27" t="s">
        <v>238</v>
      </c>
      <c r="B205" s="27"/>
      <c r="C205" s="27"/>
      <c r="D205" s="27"/>
      <c r="E205" s="27"/>
      <c r="F205" s="27"/>
      <c r="G205" s="9">
        <f>SUM(G195:G204)</f>
        <v>0</v>
      </c>
      <c r="H205" s="9"/>
    </row>
    <row r="206" spans="1:8" s="10" customFormat="1" ht="11.25" customHeight="1" x14ac:dyDescent="0.2">
      <c r="A206" s="27" t="s">
        <v>239</v>
      </c>
      <c r="B206" s="27"/>
      <c r="C206" s="27"/>
      <c r="D206" s="27"/>
      <c r="E206" s="27"/>
      <c r="F206" s="27"/>
      <c r="G206" s="9">
        <f>G36+G41+G44+G108+G154+G157+G162+G167+G171+G175+G178+G184+G193+G205</f>
        <v>2520.81</v>
      </c>
      <c r="H206" s="9"/>
    </row>
    <row r="208" spans="1:8" ht="11.25" customHeight="1" x14ac:dyDescent="0.2">
      <c r="G208" s="16"/>
      <c r="H208" s="17"/>
    </row>
    <row r="209" spans="7:8" ht="11.25" customHeight="1" x14ac:dyDescent="0.2">
      <c r="G209" s="16"/>
    </row>
    <row r="210" spans="7:8" ht="11.25" customHeight="1" x14ac:dyDescent="0.2">
      <c r="G210" s="16"/>
    </row>
    <row r="211" spans="7:8" ht="11.25" customHeight="1" x14ac:dyDescent="0.2">
      <c r="G211" s="16"/>
      <c r="H211" s="18"/>
    </row>
    <row r="212" spans="7:8" ht="11.25" customHeight="1" x14ac:dyDescent="0.2">
      <c r="G212" s="16"/>
    </row>
    <row r="213" spans="7:8" ht="11.25" customHeight="1" x14ac:dyDescent="0.2">
      <c r="G213" s="16"/>
    </row>
    <row r="214" spans="7:8" ht="11.25" customHeight="1" x14ac:dyDescent="0.2">
      <c r="G214" s="16"/>
    </row>
    <row r="215" spans="7:8" ht="11.25" customHeight="1" x14ac:dyDescent="0.2">
      <c r="G215" s="16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tabSelected="1" topLeftCell="A172" workbookViewId="0">
      <selection activeCell="H191" sqref="D15:H191"/>
    </sheetView>
  </sheetViews>
  <sheetFormatPr defaultRowHeight="11.25" x14ac:dyDescent="0.2"/>
  <cols>
    <col min="1" max="1" width="45.42578125" style="4" customWidth="1"/>
    <col min="2" max="16384" width="9.140625" style="4"/>
  </cols>
  <sheetData>
    <row r="1" spans="1:10" s="2" customFormat="1" ht="15.75" x14ac:dyDescent="0.25">
      <c r="A1" s="1" t="s">
        <v>240</v>
      </c>
    </row>
    <row r="2" spans="1:10" s="2" customFormat="1" ht="15.75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10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10" ht="11.25" customHeight="1" x14ac:dyDescent="0.2">
      <c r="A4" s="23" t="s">
        <v>245</v>
      </c>
      <c r="B4" s="13"/>
      <c r="C4" s="13"/>
      <c r="D4" s="12"/>
      <c r="E4" s="12"/>
      <c r="F4" s="12"/>
      <c r="G4" s="12">
        <v>269.72000000000003</v>
      </c>
      <c r="H4" s="12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241</v>
      </c>
      <c r="F6" s="5">
        <v>2.42</v>
      </c>
      <c r="G6" s="5">
        <f t="shared" ref="G6:G25" si="0">ROUND(E6*F6*B6/1000,2)</f>
        <v>174.97</v>
      </c>
      <c r="H6" s="5" t="s">
        <v>12</v>
      </c>
      <c r="J6" s="4">
        <f>ROUND(F6*1.06,2)</f>
        <v>2.57</v>
      </c>
    </row>
    <row r="7" spans="1:10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241.3</v>
      </c>
      <c r="F7" s="5">
        <v>3.42</v>
      </c>
      <c r="G7" s="5">
        <f t="shared" si="0"/>
        <v>9.9</v>
      </c>
      <c r="H7" s="5"/>
      <c r="J7" s="4">
        <f t="shared" ref="J7:J25" si="1">ROUND(F7*1.06,2)</f>
        <v>3.63</v>
      </c>
    </row>
    <row r="8" spans="1:10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1205</v>
      </c>
      <c r="F8" s="5">
        <v>2.11</v>
      </c>
      <c r="G8" s="5">
        <f t="shared" si="0"/>
        <v>132.21</v>
      </c>
      <c r="H8" s="5" t="s">
        <v>15</v>
      </c>
      <c r="J8" s="4">
        <f t="shared" si="1"/>
        <v>2.2400000000000002</v>
      </c>
    </row>
    <row r="9" spans="1:10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1205.4000000000001</v>
      </c>
      <c r="F9" s="5">
        <v>2.69</v>
      </c>
      <c r="G9" s="5">
        <f t="shared" si="0"/>
        <v>38.909999999999997</v>
      </c>
      <c r="H9" s="5"/>
      <c r="J9" s="4">
        <f t="shared" si="1"/>
        <v>2.85</v>
      </c>
    </row>
    <row r="10" spans="1:10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48</v>
      </c>
      <c r="F10" s="5">
        <v>3.26</v>
      </c>
      <c r="G10" s="5">
        <f t="shared" si="0"/>
        <v>46.94</v>
      </c>
      <c r="H10" s="5" t="s">
        <v>15</v>
      </c>
      <c r="J10" s="4">
        <f t="shared" si="1"/>
        <v>3.46</v>
      </c>
    </row>
    <row r="11" spans="1:10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24</v>
      </c>
      <c r="F11" s="5">
        <v>20.81</v>
      </c>
      <c r="G11" s="5">
        <f t="shared" si="0"/>
        <v>25.97</v>
      </c>
      <c r="H11" s="5" t="s">
        <v>12</v>
      </c>
      <c r="J11" s="4">
        <f t="shared" si="1"/>
        <v>22.06</v>
      </c>
    </row>
    <row r="12" spans="1:10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18</v>
      </c>
      <c r="F12" s="5">
        <v>3.45</v>
      </c>
      <c r="G12" s="5">
        <f t="shared" si="0"/>
        <v>18.63</v>
      </c>
      <c r="H12" s="5" t="s">
        <v>12</v>
      </c>
      <c r="J12" s="4">
        <f t="shared" si="1"/>
        <v>3.66</v>
      </c>
    </row>
    <row r="13" spans="1:10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0"/>
        <v>0</v>
      </c>
      <c r="H13" s="5" t="s">
        <v>23</v>
      </c>
      <c r="J13" s="4">
        <f t="shared" si="1"/>
        <v>0</v>
      </c>
    </row>
    <row r="14" spans="1:10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79</v>
      </c>
      <c r="F14" s="5">
        <v>8.8699999999999992</v>
      </c>
      <c r="G14" s="5">
        <f t="shared" si="0"/>
        <v>0.7</v>
      </c>
      <c r="H14" s="5" t="s">
        <v>25</v>
      </c>
      <c r="J14" s="4">
        <f t="shared" si="1"/>
        <v>9.4</v>
      </c>
    </row>
    <row r="15" spans="1:10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5815</v>
      </c>
      <c r="F15" s="5">
        <v>2.95</v>
      </c>
      <c r="G15" s="5">
        <f t="shared" si="0"/>
        <v>17.149999999999999</v>
      </c>
      <c r="H15" s="5" t="s">
        <v>25</v>
      </c>
      <c r="J15" s="4">
        <f t="shared" si="1"/>
        <v>3.13</v>
      </c>
    </row>
    <row r="16" spans="1:10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200</v>
      </c>
      <c r="F16" s="5">
        <v>1.83</v>
      </c>
      <c r="G16" s="5">
        <f t="shared" si="0"/>
        <v>0.37</v>
      </c>
      <c r="H16" s="5" t="s">
        <v>25</v>
      </c>
      <c r="J16" s="4">
        <f t="shared" si="1"/>
        <v>1.94</v>
      </c>
    </row>
    <row r="17" spans="1:10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5">
        <f t="shared" si="0"/>
        <v>0</v>
      </c>
      <c r="H17" s="5" t="s">
        <v>25</v>
      </c>
      <c r="J17" s="4">
        <f t="shared" si="1"/>
        <v>0</v>
      </c>
    </row>
    <row r="18" spans="1:10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5.7</v>
      </c>
      <c r="F18" s="5">
        <v>4.28</v>
      </c>
      <c r="G18" s="5">
        <f t="shared" si="0"/>
        <v>0.05</v>
      </c>
      <c r="H18" s="5" t="s">
        <v>30</v>
      </c>
      <c r="J18" s="4">
        <f t="shared" si="1"/>
        <v>4.54</v>
      </c>
    </row>
    <row r="19" spans="1:10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5">
        <f t="shared" si="0"/>
        <v>0</v>
      </c>
      <c r="H19" s="5" t="s">
        <v>25</v>
      </c>
      <c r="J19" s="4">
        <f t="shared" si="1"/>
        <v>0</v>
      </c>
    </row>
    <row r="20" spans="1:10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5">
        <f t="shared" si="0"/>
        <v>0</v>
      </c>
      <c r="H20" s="5" t="s">
        <v>25</v>
      </c>
      <c r="J20" s="4">
        <f t="shared" si="1"/>
        <v>0</v>
      </c>
    </row>
    <row r="21" spans="1:10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96</v>
      </c>
      <c r="F21" s="5">
        <v>2.64</v>
      </c>
      <c r="G21" s="5">
        <f t="shared" si="0"/>
        <v>0.25</v>
      </c>
      <c r="H21" s="5" t="s">
        <v>25</v>
      </c>
      <c r="J21" s="4">
        <f t="shared" si="1"/>
        <v>2.8</v>
      </c>
    </row>
    <row r="22" spans="1:10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36</v>
      </c>
      <c r="F22" s="5">
        <v>5.32</v>
      </c>
      <c r="G22" s="5">
        <f t="shared" si="0"/>
        <v>0.19</v>
      </c>
      <c r="H22" s="5" t="s">
        <v>30</v>
      </c>
      <c r="J22" s="4">
        <f t="shared" si="1"/>
        <v>5.64</v>
      </c>
    </row>
    <row r="23" spans="1:10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96</v>
      </c>
      <c r="F23" s="5">
        <v>2.64</v>
      </c>
      <c r="G23" s="5">
        <f t="shared" si="0"/>
        <v>0.25</v>
      </c>
      <c r="H23" s="5" t="s">
        <v>25</v>
      </c>
      <c r="J23" s="4">
        <f t="shared" si="1"/>
        <v>2.8</v>
      </c>
    </row>
    <row r="24" spans="1:10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16.05</v>
      </c>
      <c r="F24" s="5">
        <v>2.14</v>
      </c>
      <c r="G24" s="5">
        <f t="shared" si="0"/>
        <v>0.03</v>
      </c>
      <c r="H24" s="5" t="s">
        <v>25</v>
      </c>
      <c r="J24" s="4">
        <f t="shared" si="1"/>
        <v>2.27</v>
      </c>
    </row>
    <row r="25" spans="1:10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1262</v>
      </c>
      <c r="F25" s="5">
        <v>2.15</v>
      </c>
      <c r="G25" s="5">
        <f t="shared" si="0"/>
        <v>5.43</v>
      </c>
      <c r="H25" s="5" t="s">
        <v>30</v>
      </c>
      <c r="J25" s="4">
        <f t="shared" si="1"/>
        <v>2.2799999999999998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0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10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0" ht="11.25" customHeight="1" x14ac:dyDescent="0.2">
      <c r="A30" s="5" t="s">
        <v>45</v>
      </c>
      <c r="B30" s="5">
        <v>1</v>
      </c>
      <c r="C30" s="5" t="s">
        <v>46</v>
      </c>
      <c r="D30" s="5" t="s">
        <v>47</v>
      </c>
      <c r="E30" s="5">
        <v>1</v>
      </c>
      <c r="F30" s="5"/>
      <c r="G30" s="5">
        <v>20.37</v>
      </c>
      <c r="H30" s="5" t="s">
        <v>48</v>
      </c>
      <c r="I30" s="4">
        <f>G30*1.06</f>
        <v>21.592200000000002</v>
      </c>
    </row>
    <row r="31" spans="1:10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10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878</v>
      </c>
      <c r="F32" s="5">
        <v>1.77</v>
      </c>
      <c r="G32" s="5">
        <f t="shared" ref="G32:G33" si="2">ROUND(E32*F32*B32/1000,2)</f>
        <v>1.55</v>
      </c>
      <c r="H32" s="5" t="s">
        <v>25</v>
      </c>
      <c r="J32" s="4">
        <f t="shared" ref="J32:J33" si="3">ROUND(F32*1.06,2)</f>
        <v>1.88</v>
      </c>
    </row>
    <row r="33" spans="1:10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1000</v>
      </c>
      <c r="F33" s="5">
        <v>1.77</v>
      </c>
      <c r="G33" s="5">
        <f t="shared" si="2"/>
        <v>1.77</v>
      </c>
      <c r="H33" s="5" t="s">
        <v>25</v>
      </c>
      <c r="J33" s="4">
        <f t="shared" si="3"/>
        <v>1.88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10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21</v>
      </c>
      <c r="F35" s="5">
        <v>8.7899999999999991</v>
      </c>
      <c r="G35" s="5">
        <f t="shared" ref="G35:G36" si="4">ROUND(E35*F35*B35/1000,2)</f>
        <v>67.56</v>
      </c>
      <c r="H35" s="5"/>
      <c r="J35" s="4">
        <f t="shared" ref="J35:J36" si="5">ROUND(F35*1.06,2)</f>
        <v>9.32</v>
      </c>
    </row>
    <row r="36" spans="1:10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72</v>
      </c>
      <c r="F36" s="5">
        <v>3.81</v>
      </c>
      <c r="G36" s="5">
        <f t="shared" si="4"/>
        <v>6.58</v>
      </c>
      <c r="H36" s="5"/>
      <c r="J36" s="4">
        <f t="shared" si="5"/>
        <v>4.04</v>
      </c>
    </row>
    <row r="37" spans="1:10" s="10" customFormat="1" ht="11.25" customHeight="1" x14ac:dyDescent="0.2">
      <c r="A37" s="20" t="s">
        <v>56</v>
      </c>
      <c r="B37" s="21"/>
      <c r="C37" s="21"/>
      <c r="D37" s="21"/>
      <c r="E37" s="21"/>
      <c r="F37" s="22"/>
      <c r="G37" s="15">
        <f>SUM(G6:G36)</f>
        <v>569.78</v>
      </c>
      <c r="H37" s="15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1.36</v>
      </c>
      <c r="F39" s="5">
        <v>229.97</v>
      </c>
      <c r="G39" s="5">
        <f t="shared" ref="G39" si="6">ROUND(E39*F39*B39/1000,2)</f>
        <v>114.47</v>
      </c>
      <c r="H39" s="5" t="s">
        <v>12</v>
      </c>
      <c r="J39" s="4">
        <f t="shared" ref="J39" si="7">ROUND(F39*1.06,2)</f>
        <v>243.77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0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1.36</v>
      </c>
      <c r="F41" s="5">
        <v>241.88</v>
      </c>
      <c r="G41" s="5">
        <f t="shared" ref="G41" si="8">ROUND(E41*F41*B41/1000,2)</f>
        <v>120.4</v>
      </c>
      <c r="H41" s="5"/>
      <c r="J41" s="4">
        <f t="shared" ref="J41" si="9">ROUND(F41*1.06,2)</f>
        <v>256.39</v>
      </c>
    </row>
    <row r="42" spans="1:10" s="10" customFormat="1" ht="11.25" customHeight="1" x14ac:dyDescent="0.2">
      <c r="A42" s="20" t="s">
        <v>62</v>
      </c>
      <c r="B42" s="21"/>
      <c r="C42" s="21"/>
      <c r="D42" s="21"/>
      <c r="E42" s="21"/>
      <c r="F42" s="22"/>
      <c r="G42" s="15">
        <f>SUM(G39:G41)</f>
        <v>234.87</v>
      </c>
      <c r="H42" s="15"/>
    </row>
    <row r="43" spans="1:10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5">
        <v>0.436</v>
      </c>
      <c r="F44" s="5">
        <v>531.61</v>
      </c>
      <c r="G44" s="5">
        <f t="shared" ref="G44" si="10">ROUND(E44*F44*B44/1000,2)</f>
        <v>84.83</v>
      </c>
      <c r="H44" s="5"/>
    </row>
    <row r="45" spans="1:10" s="10" customFormat="1" ht="11.25" customHeight="1" x14ac:dyDescent="0.2">
      <c r="A45" s="20" t="s">
        <v>65</v>
      </c>
      <c r="B45" s="21"/>
      <c r="C45" s="21"/>
      <c r="D45" s="21"/>
      <c r="E45" s="21"/>
      <c r="F45" s="22"/>
      <c r="G45" s="15">
        <f>SUM(G44)</f>
        <v>84.83</v>
      </c>
      <c r="H45" s="15"/>
    </row>
    <row r="46" spans="1:10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4.9000000000000004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10.29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9.31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4.9000000000000004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19.59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18.989999999999998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4.7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5.09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19.59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28.99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28.41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30.37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5.19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4.5999999999999996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9.8000000000000007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47.97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28.99</v>
      </c>
      <c r="H108" s="5"/>
    </row>
    <row r="109" spans="1:8" s="10" customFormat="1" ht="11.25" customHeight="1" x14ac:dyDescent="0.2">
      <c r="A109" s="20" t="s">
        <v>135</v>
      </c>
      <c r="B109" s="21"/>
      <c r="C109" s="21"/>
      <c r="D109" s="21"/>
      <c r="E109" s="21"/>
      <c r="F109" s="22"/>
      <c r="G109" s="15">
        <f>SUM(G49:G108)</f>
        <v>281.68</v>
      </c>
      <c r="H109" s="15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51.93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41.54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4.9000000000000004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1000</v>
      </c>
      <c r="F120" s="5">
        <v>33.92</v>
      </c>
      <c r="G120" s="5">
        <v>33.92</v>
      </c>
      <c r="H120" s="5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29.39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5.09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4.7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10.08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62.78</v>
      </c>
      <c r="G125" s="5">
        <v>62.78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7.92</v>
      </c>
      <c r="G126" s="5">
        <v>7.92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1000</v>
      </c>
      <c r="F127" s="5">
        <v>23.56</v>
      </c>
      <c r="G127" s="5">
        <v>23.56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5.19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1</v>
      </c>
      <c r="C130" s="5" t="s">
        <v>156</v>
      </c>
      <c r="D130" s="5" t="s">
        <v>19</v>
      </c>
      <c r="E130" s="5">
        <v>0</v>
      </c>
      <c r="F130" s="5">
        <v>4.5999999999999996</v>
      </c>
      <c r="G130" s="5">
        <v>4.5999999999999996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72.69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50.89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62.31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52.96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31.15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8.82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10.78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19.940000000000001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34.39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4.9000000000000004</v>
      </c>
      <c r="H154" s="5"/>
    </row>
    <row r="155" spans="1:8" s="10" customFormat="1" ht="11.25" customHeight="1" x14ac:dyDescent="0.2">
      <c r="A155" s="20" t="s">
        <v>180</v>
      </c>
      <c r="B155" s="21"/>
      <c r="C155" s="21"/>
      <c r="D155" s="21"/>
      <c r="E155" s="21"/>
      <c r="F155" s="22"/>
      <c r="G155" s="15">
        <f>SUM(G112:G154)</f>
        <v>634.43000000000006</v>
      </c>
      <c r="H155" s="15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156</v>
      </c>
      <c r="D157" s="5" t="s">
        <v>19</v>
      </c>
      <c r="E157" s="5">
        <v>8</v>
      </c>
      <c r="F157" s="5">
        <v>107.49</v>
      </c>
      <c r="G157" s="5">
        <f t="shared" ref="G157" si="11">ROUND(E157*F157*B157/1000,2)</f>
        <v>314.73</v>
      </c>
      <c r="H157" s="5" t="s">
        <v>156</v>
      </c>
    </row>
    <row r="158" spans="1:8" s="10" customFormat="1" ht="11.25" customHeight="1" x14ac:dyDescent="0.2">
      <c r="A158" s="20" t="s">
        <v>183</v>
      </c>
      <c r="B158" s="21"/>
      <c r="C158" s="21"/>
      <c r="D158" s="21"/>
      <c r="E158" s="21"/>
      <c r="F158" s="22"/>
      <c r="G158" s="15">
        <f>SUM(G157)</f>
        <v>314.73</v>
      </c>
      <c r="H158" s="15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</v>
      </c>
      <c r="C161" s="5" t="s">
        <v>10</v>
      </c>
      <c r="D161" s="5" t="s">
        <v>71</v>
      </c>
      <c r="E161" s="5">
        <v>1000</v>
      </c>
      <c r="F161" s="5">
        <v>61.52</v>
      </c>
      <c r="G161" s="5">
        <v>61.52</v>
      </c>
      <c r="H161" s="5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20" t="s">
        <v>188</v>
      </c>
      <c r="B163" s="21"/>
      <c r="C163" s="21"/>
      <c r="D163" s="21"/>
      <c r="E163" s="21"/>
      <c r="F163" s="22"/>
      <c r="G163" s="15">
        <f>SUM(G160:G162)</f>
        <v>61.52</v>
      </c>
      <c r="H163" s="15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71</v>
      </c>
      <c r="E165" s="5">
        <v>0</v>
      </c>
      <c r="F165" s="5">
        <v>0</v>
      </c>
      <c r="G165" s="5">
        <v>15.37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20" t="s">
        <v>193</v>
      </c>
      <c r="B168" s="21"/>
      <c r="C168" s="21"/>
      <c r="D168" s="21"/>
      <c r="E168" s="21"/>
      <c r="F168" s="22"/>
      <c r="G168" s="15">
        <f>SUM(G165:G167)</f>
        <v>15.37</v>
      </c>
      <c r="H168" s="1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20" t="s">
        <v>197</v>
      </c>
      <c r="B172" s="21"/>
      <c r="C172" s="21"/>
      <c r="D172" s="21"/>
      <c r="E172" s="21"/>
      <c r="F172" s="22"/>
      <c r="G172" s="15">
        <f>SUM(G170:G171)</f>
        <v>0</v>
      </c>
      <c r="H172" s="1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30.35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4.7</v>
      </c>
      <c r="H175" s="5" t="s">
        <v>200</v>
      </c>
    </row>
    <row r="176" spans="1:8" s="10" customFormat="1" ht="11.25" customHeight="1" x14ac:dyDescent="0.2">
      <c r="A176" s="20" t="s">
        <v>202</v>
      </c>
      <c r="B176" s="21"/>
      <c r="C176" s="21"/>
      <c r="D176" s="21"/>
      <c r="E176" s="21"/>
      <c r="F176" s="22"/>
      <c r="G176" s="15">
        <f>SUM(G174:G175)</f>
        <v>35.050000000000004</v>
      </c>
      <c r="H176" s="15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5">
        <v>150.37</v>
      </c>
      <c r="H178" s="5"/>
    </row>
    <row r="179" spans="1:8" s="10" customFormat="1" ht="11.25" customHeight="1" x14ac:dyDescent="0.2">
      <c r="A179" s="20" t="s">
        <v>205</v>
      </c>
      <c r="B179" s="21"/>
      <c r="C179" s="21"/>
      <c r="D179" s="21"/>
      <c r="E179" s="21"/>
      <c r="F179" s="22"/>
      <c r="G179" s="15">
        <f>SUM(G178)</f>
        <v>150.37</v>
      </c>
      <c r="H179" s="1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23.56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20" t="s">
        <v>210</v>
      </c>
      <c r="B185" s="21"/>
      <c r="C185" s="21"/>
      <c r="D185" s="21"/>
      <c r="E185" s="21"/>
      <c r="F185" s="22"/>
      <c r="G185" s="15">
        <f>SUM(G182:G184)</f>
        <v>23.56</v>
      </c>
      <c r="H185" s="1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</v>
      </c>
      <c r="C187" s="5" t="s">
        <v>46</v>
      </c>
      <c r="D187" s="5" t="s">
        <v>71</v>
      </c>
      <c r="E187" s="5">
        <v>0</v>
      </c>
      <c r="F187" s="5">
        <v>0</v>
      </c>
      <c r="G187" s="24">
        <v>14.4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46</v>
      </c>
      <c r="D188" s="5" t="s">
        <v>71</v>
      </c>
      <c r="E188" s="5">
        <v>0</v>
      </c>
      <c r="F188" s="5">
        <v>0</v>
      </c>
      <c r="G188" s="5">
        <v>6.91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20" t="s">
        <v>220</v>
      </c>
      <c r="B194" s="21"/>
      <c r="C194" s="21"/>
      <c r="D194" s="21"/>
      <c r="E194" s="21"/>
      <c r="F194" s="22"/>
      <c r="G194" s="14">
        <f>SUM(G187:G193)</f>
        <v>21.310000000000002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234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235</v>
      </c>
      <c r="B205" s="5">
        <v>3</v>
      </c>
      <c r="C205" s="5" t="s">
        <v>236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237</v>
      </c>
    </row>
    <row r="206" spans="1:8" s="10" customFormat="1" ht="11.25" customHeight="1" x14ac:dyDescent="0.2">
      <c r="A206" s="20" t="s">
        <v>238</v>
      </c>
      <c r="B206" s="21"/>
      <c r="C206" s="21"/>
      <c r="D206" s="21"/>
      <c r="E206" s="21"/>
      <c r="F206" s="22"/>
      <c r="G206" s="14">
        <f>SUM(G196:G205)</f>
        <v>0</v>
      </c>
      <c r="H206" s="14"/>
    </row>
    <row r="207" spans="1:8" s="10" customFormat="1" ht="11.25" customHeight="1" x14ac:dyDescent="0.2">
      <c r="A207" s="20" t="s">
        <v>239</v>
      </c>
      <c r="B207" s="21"/>
      <c r="C207" s="21"/>
      <c r="D207" s="21"/>
      <c r="E207" s="21"/>
      <c r="F207" s="22"/>
      <c r="G207" s="14">
        <f>G37+G42+G45+G109+G155+G158+G163+G168+G172+G176+G179+G185+G194+G206+G4</f>
        <v>2697.2200000000003</v>
      </c>
      <c r="H207" s="14"/>
    </row>
    <row r="209" spans="5:8" ht="11.25" customHeight="1" x14ac:dyDescent="0.2">
      <c r="E209" s="4" t="s">
        <v>241</v>
      </c>
      <c r="F209" s="4">
        <f>(25.51*6+26.53*6)/12</f>
        <v>26.02</v>
      </c>
      <c r="G209" s="16">
        <f>G207*1000/F210/12</f>
        <v>26.019973065688088</v>
      </c>
      <c r="H209" s="17">
        <f>F209/G209</f>
        <v>1.0000010351398845</v>
      </c>
    </row>
    <row r="210" spans="5:8" ht="11.25" customHeight="1" x14ac:dyDescent="0.2">
      <c r="E210" s="4" t="s">
        <v>242</v>
      </c>
      <c r="F210" s="4">
        <v>8638.2999999999993</v>
      </c>
      <c r="G210" s="16">
        <f>F210*F209*12/1000</f>
        <v>2697.222792</v>
      </c>
    </row>
    <row r="211" spans="5:8" ht="11.25" customHeight="1" x14ac:dyDescent="0.2">
      <c r="G211" s="16"/>
    </row>
    <row r="212" spans="5:8" ht="11.25" customHeight="1" x14ac:dyDescent="0.2">
      <c r="F212" s="4" t="s">
        <v>243</v>
      </c>
      <c r="G212" s="16">
        <f>G210-G207</f>
        <v>2.7919999997720879E-3</v>
      </c>
      <c r="H212" s="18">
        <f>G214-G207</f>
        <v>-269.7194872</v>
      </c>
    </row>
    <row r="213" spans="5:8" ht="11.25" customHeight="1" x14ac:dyDescent="0.2">
      <c r="G213" s="16"/>
    </row>
    <row r="214" spans="5:8" ht="11.25" customHeight="1" x14ac:dyDescent="0.2">
      <c r="G214" s="16">
        <f>G210*0.9</f>
        <v>2427.5005128000003</v>
      </c>
    </row>
    <row r="215" spans="5:8" ht="11.25" customHeight="1" x14ac:dyDescent="0.2">
      <c r="F215" s="4" t="s">
        <v>244</v>
      </c>
      <c r="G215" s="16">
        <f>G210*0.1</f>
        <v>269.7222792</v>
      </c>
    </row>
    <row r="216" spans="5:8" ht="11.25" customHeight="1" x14ac:dyDescent="0.2">
      <c r="G216" s="16">
        <f>SUM(G214:G215)</f>
        <v>2697.2227920000005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2017-05-02T11:22:12Z</dcterms:modified>
</cp:coreProperties>
</file>