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2017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15" i="3" l="1"/>
  <c r="G134" i="3"/>
  <c r="G133" i="3"/>
  <c r="G132" i="3"/>
  <c r="G131" i="3"/>
  <c r="G178" i="3"/>
  <c r="G182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F157" i="3"/>
  <c r="G206" i="3"/>
  <c r="G194" i="3"/>
  <c r="G185" i="3"/>
  <c r="G179" i="3"/>
  <c r="G176" i="3"/>
  <c r="G172" i="3"/>
  <c r="G168" i="3"/>
  <c r="G161" i="3"/>
  <c r="G163" i="3" s="1"/>
  <c r="G158" i="3"/>
  <c r="G155" i="3"/>
  <c r="G109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07" i="3"/>
  <c r="G209" i="3" s="1"/>
  <c r="H209" i="3" s="1"/>
  <c r="G210" i="3"/>
  <c r="G161" i="2"/>
  <c r="G163" i="2" s="1"/>
  <c r="G157" i="2"/>
  <c r="G158" i="2" s="1"/>
  <c r="G44" i="2"/>
  <c r="G45" i="2" s="1"/>
  <c r="G41" i="2"/>
  <c r="G39" i="2"/>
  <c r="G36" i="2"/>
  <c r="G35" i="2"/>
  <c r="G33" i="2"/>
  <c r="G32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6" i="2"/>
  <c r="F209" i="2"/>
  <c r="G206" i="2"/>
  <c r="G194" i="2"/>
  <c r="G185" i="2"/>
  <c r="G179" i="2"/>
  <c r="G176" i="2"/>
  <c r="G172" i="2"/>
  <c r="G168" i="2"/>
  <c r="G155" i="2"/>
  <c r="G109" i="2"/>
  <c r="G214" i="3" l="1"/>
  <c r="G212" i="3"/>
  <c r="G215" i="3"/>
  <c r="G37" i="2"/>
  <c r="G42" i="2"/>
  <c r="G210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6" i="3" l="1"/>
  <c r="H212" i="3"/>
  <c r="G207" i="2"/>
  <c r="G209" i="2" s="1"/>
  <c r="H209" i="2" s="1"/>
  <c r="G214" i="2"/>
  <c r="G215" i="2"/>
  <c r="G212" i="2" l="1"/>
  <c r="G216" i="2"/>
  <c r="H212" i="2"/>
</calcChain>
</file>

<file path=xl/sharedStrings.xml><?xml version="1.0" encoding="utf-8"?>
<sst xmlns="http://schemas.openxmlformats.org/spreadsheetml/2006/main" count="1923" uniqueCount="253">
  <si>
    <t>Шипиловская ул., д.46,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</si>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</sst>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4" sqref="A44:F44"/>
    </sheetView>
  </sheetViews>
  <sheetFormatPr defaultRowHeight="11.25" customHeight="1" x14ac:dyDescent="0.2"/>
  <cols>
    <col min="1" max="1" width="34.5703125" style="4" customWidth="1"/>
    <col min="2" max="16384" width="9.140625" style="4"/>
  </cols>
  <sheetData>
    <row r="1" spans="1:8" s="1" customFormat="1" ht="15.75" x14ac:dyDescent="0.25">
      <c r="A1" s="5" t="s">
        <v>237</v>
      </c>
    </row>
    <row r="2" spans="1:8" s="1" customFormat="1" ht="17.25" customHeight="1" x14ac:dyDescent="0.25">
      <c r="A2" s="31" t="s">
        <v>0</v>
      </c>
      <c r="B2" s="31"/>
      <c r="C2" s="31"/>
      <c r="D2" s="31"/>
      <c r="E2" s="31"/>
      <c r="F2" s="31"/>
      <c r="G2" s="31"/>
      <c r="H2" s="31"/>
    </row>
    <row r="3" spans="1:8" ht="11.25" customHeight="1" x14ac:dyDescent="0.2">
      <c r="A3" s="2" t="s">
        <v>1</v>
      </c>
      <c r="B3" s="34" t="s">
        <v>2</v>
      </c>
      <c r="C3" s="34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0" t="s">
        <v>8</v>
      </c>
      <c r="B4" s="30"/>
      <c r="C4" s="30"/>
      <c r="D4" s="30"/>
      <c r="E4" s="30"/>
      <c r="F4" s="30"/>
      <c r="G4" s="30"/>
      <c r="H4" s="30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417.5</v>
      </c>
      <c r="F5" s="3">
        <v>2.2799999999999998</v>
      </c>
      <c r="G5" s="3">
        <v>284.61799999999999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417.5</v>
      </c>
      <c r="F6" s="3">
        <v>3.23</v>
      </c>
      <c r="G6" s="3">
        <v>16.181999999999999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2087.5</v>
      </c>
      <c r="F7" s="3">
        <v>1.99</v>
      </c>
      <c r="G7" s="3">
        <v>216.01499999999999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2087.5</v>
      </c>
      <c r="F8" s="3">
        <v>2.54</v>
      </c>
      <c r="G8" s="3">
        <v>63.627000000000002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249.3</v>
      </c>
      <c r="F9" s="3">
        <v>3.08</v>
      </c>
      <c r="G9" s="3">
        <v>229.58500000000001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36</v>
      </c>
      <c r="F10" s="3">
        <v>19.63</v>
      </c>
      <c r="G10" s="3">
        <v>36.747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13.2</v>
      </c>
      <c r="F11" s="3">
        <v>3.25</v>
      </c>
      <c r="G11" s="3">
        <v>12.827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120</v>
      </c>
      <c r="F13" s="3">
        <v>8.3699999999999992</v>
      </c>
      <c r="G13" s="3">
        <v>1.004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5762.4</v>
      </c>
      <c r="F14" s="3">
        <v>2.78</v>
      </c>
      <c r="G14" s="3">
        <v>16.018999999999998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19</v>
      </c>
      <c r="E15" s="3">
        <v>264</v>
      </c>
      <c r="F15" s="3">
        <v>1.73</v>
      </c>
      <c r="G15" s="3">
        <v>0.45700000000000002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11</v>
      </c>
      <c r="E16" s="3">
        <v>57.6</v>
      </c>
      <c r="F16" s="3">
        <v>4.0599999999999996</v>
      </c>
      <c r="G16" s="3">
        <v>0.23400000000000001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40.299999999999997</v>
      </c>
      <c r="F17" s="3">
        <v>4.04</v>
      </c>
      <c r="G17" s="3">
        <v>0.32600000000000001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86.4</v>
      </c>
      <c r="F19" s="3">
        <v>2.61</v>
      </c>
      <c r="G19" s="3">
        <v>0.22600000000000001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37.299999999999997</v>
      </c>
      <c r="F20" s="3">
        <v>2.4900000000000002</v>
      </c>
      <c r="G20" s="3">
        <v>9.2999999999999999E-2</v>
      </c>
      <c r="H20" s="3" t="s">
        <v>25</v>
      </c>
    </row>
    <row r="21" spans="1:8" ht="11.25" customHeight="1" x14ac:dyDescent="0.2">
      <c r="A21" s="3" t="s">
        <v>34</v>
      </c>
      <c r="B21" s="3">
        <v>2</v>
      </c>
      <c r="C21" s="3" t="s">
        <v>10</v>
      </c>
      <c r="D21" s="3" t="s">
        <v>11</v>
      </c>
      <c r="E21" s="3">
        <v>21.6</v>
      </c>
      <c r="F21" s="3">
        <v>5.0199999999999996</v>
      </c>
      <c r="G21" s="3">
        <v>0.217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37.299999999999997</v>
      </c>
      <c r="F22" s="3">
        <v>2.4900000000000002</v>
      </c>
      <c r="G22" s="3">
        <v>9.2999999999999999E-2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22</v>
      </c>
      <c r="F23" s="3">
        <v>2.02</v>
      </c>
      <c r="G23" s="3">
        <v>4.3999999999999997E-2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2392</v>
      </c>
      <c r="F24" s="3">
        <v>2.0299999999999998</v>
      </c>
      <c r="G24" s="3">
        <v>9.7119999999999997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0</v>
      </c>
      <c r="F29" s="3">
        <v>0</v>
      </c>
      <c r="G29" s="3">
        <v>36.43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2249</v>
      </c>
      <c r="F31" s="3">
        <v>1.67</v>
      </c>
      <c r="G31" s="3">
        <v>3.7559999999999998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1980</v>
      </c>
      <c r="F32" s="3">
        <v>1.67</v>
      </c>
      <c r="G32" s="3">
        <v>3.3069999999999999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60</v>
      </c>
      <c r="F34" s="3">
        <v>8.2899999999999991</v>
      </c>
      <c r="G34" s="3">
        <v>181.55099999999999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123</v>
      </c>
      <c r="F35" s="3">
        <v>3.59</v>
      </c>
      <c r="G35" s="3">
        <v>10.598000000000001</v>
      </c>
      <c r="H35" s="3"/>
    </row>
    <row r="36" spans="1:8" s="10" customFormat="1" ht="11.25" customHeight="1" x14ac:dyDescent="0.2">
      <c r="A36" s="29" t="s">
        <v>56</v>
      </c>
      <c r="B36" s="29"/>
      <c r="C36" s="29"/>
      <c r="D36" s="29"/>
      <c r="E36" s="29"/>
      <c r="F36" s="29"/>
      <c r="G36" s="9">
        <f>SUM(G5:G35)</f>
        <v>1123.6679999999999</v>
      </c>
      <c r="H36" s="9"/>
    </row>
    <row r="37" spans="1:8" ht="11.25" customHeight="1" x14ac:dyDescent="0.2">
      <c r="A37" s="30" t="s">
        <v>57</v>
      </c>
      <c r="B37" s="30"/>
      <c r="C37" s="30"/>
      <c r="D37" s="30"/>
      <c r="E37" s="30"/>
      <c r="F37" s="30"/>
      <c r="G37" s="30"/>
      <c r="H37" s="30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3.27</v>
      </c>
      <c r="F38" s="3">
        <v>216.95</v>
      </c>
      <c r="G38" s="3">
        <v>258.94099999999997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47</v>
      </c>
      <c r="E40" s="3">
        <v>3.27</v>
      </c>
      <c r="F40" s="3">
        <v>228.19</v>
      </c>
      <c r="G40" s="3">
        <v>272.35599999999999</v>
      </c>
      <c r="H40" s="3"/>
    </row>
    <row r="41" spans="1:8" s="10" customFormat="1" ht="11.25" customHeight="1" x14ac:dyDescent="0.2">
      <c r="A41" s="29" t="s">
        <v>61</v>
      </c>
      <c r="B41" s="29"/>
      <c r="C41" s="29"/>
      <c r="D41" s="29"/>
      <c r="E41" s="29"/>
      <c r="F41" s="29"/>
      <c r="G41" s="9">
        <f>SUM(G38:G40)</f>
        <v>531.29700000000003</v>
      </c>
      <c r="H41" s="9"/>
    </row>
    <row r="42" spans="1:8" ht="11.25" customHeight="1" x14ac:dyDescent="0.2">
      <c r="A42" s="30" t="s">
        <v>62</v>
      </c>
      <c r="B42" s="30"/>
      <c r="C42" s="30"/>
      <c r="D42" s="30"/>
      <c r="E42" s="30"/>
      <c r="F42" s="30"/>
      <c r="G42" s="30"/>
      <c r="H42" s="30"/>
    </row>
    <row r="43" spans="1:8" ht="11.25" customHeight="1" x14ac:dyDescent="0.2">
      <c r="A43" s="3" t="s">
        <v>63</v>
      </c>
      <c r="B43" s="3">
        <v>365</v>
      </c>
      <c r="C43" s="3" t="s">
        <v>10</v>
      </c>
      <c r="D43" s="3" t="s">
        <v>59</v>
      </c>
      <c r="E43" s="3">
        <v>31.61</v>
      </c>
      <c r="F43" s="3">
        <v>17.7</v>
      </c>
      <c r="G43" s="3">
        <v>204.21600000000001</v>
      </c>
      <c r="H43" s="3"/>
    </row>
    <row r="44" spans="1:8" s="10" customFormat="1" ht="11.25" customHeight="1" x14ac:dyDescent="0.2">
      <c r="A44" s="29" t="s">
        <v>64</v>
      </c>
      <c r="B44" s="29"/>
      <c r="C44" s="29"/>
      <c r="D44" s="29"/>
      <c r="E44" s="29"/>
      <c r="F44" s="29"/>
      <c r="G44" s="9">
        <f>SUM(G43)</f>
        <v>204.21600000000001</v>
      </c>
      <c r="H44" s="9"/>
    </row>
    <row r="45" spans="1:8" ht="11.25" customHeight="1" x14ac:dyDescent="0.2">
      <c r="A45" s="30" t="s">
        <v>65</v>
      </c>
      <c r="B45" s="30"/>
      <c r="C45" s="30"/>
      <c r="D45" s="30"/>
      <c r="E45" s="30"/>
      <c r="F45" s="30"/>
      <c r="G45" s="30"/>
      <c r="H45" s="30"/>
    </row>
    <row r="46" spans="1:8" ht="11.25" customHeight="1" x14ac:dyDescent="0.2">
      <c r="A46" s="30" t="s">
        <v>66</v>
      </c>
      <c r="B46" s="30"/>
      <c r="C46" s="30"/>
      <c r="D46" s="30"/>
      <c r="E46" s="30"/>
      <c r="F46" s="30"/>
      <c r="G46" s="30"/>
      <c r="H46" s="30"/>
    </row>
    <row r="47" spans="1:8" ht="11.25" customHeight="1" x14ac:dyDescent="0.2">
      <c r="A47" s="30" t="s">
        <v>67</v>
      </c>
      <c r="B47" s="30"/>
      <c r="C47" s="30"/>
      <c r="D47" s="30"/>
      <c r="E47" s="30"/>
      <c r="F47" s="30"/>
      <c r="G47" s="30"/>
      <c r="H47" s="11"/>
    </row>
    <row r="48" spans="1:8" ht="11.25" customHeight="1" x14ac:dyDescent="0.2">
      <c r="A48" s="3" t="s">
        <v>68</v>
      </c>
      <c r="B48" s="3">
        <v>1</v>
      </c>
      <c r="C48" s="3" t="s">
        <v>69</v>
      </c>
      <c r="D48" s="3" t="s">
        <v>70</v>
      </c>
      <c r="E48" s="3">
        <v>0</v>
      </c>
      <c r="F48" s="3">
        <v>0</v>
      </c>
      <c r="G48" s="3">
        <v>0</v>
      </c>
      <c r="H48" s="3" t="s">
        <v>71</v>
      </c>
    </row>
    <row r="49" spans="1:8" ht="11.25" customHeight="1" x14ac:dyDescent="0.2">
      <c r="A49" s="3" t="s">
        <v>72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73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74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76</v>
      </c>
      <c r="B53" s="3">
        <v>1</v>
      </c>
      <c r="C53" s="3" t="s">
        <v>69</v>
      </c>
      <c r="D53" s="3" t="s">
        <v>41</v>
      </c>
      <c r="E53" s="3">
        <v>0</v>
      </c>
      <c r="F53" s="3">
        <v>0</v>
      </c>
      <c r="G53" s="3">
        <v>103.01</v>
      </c>
      <c r="H53" s="3" t="s">
        <v>71</v>
      </c>
    </row>
    <row r="54" spans="1:8" ht="11.25" customHeight="1" x14ac:dyDescent="0.2">
      <c r="A54" s="3" t="s">
        <v>77</v>
      </c>
      <c r="B54" s="3">
        <v>1</v>
      </c>
      <c r="C54" s="3" t="s">
        <v>69</v>
      </c>
      <c r="D54" s="3" t="s">
        <v>70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78</v>
      </c>
      <c r="B55" s="3">
        <v>1</v>
      </c>
      <c r="C55" s="3" t="s">
        <v>69</v>
      </c>
      <c r="D55" s="3" t="s">
        <v>47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79</v>
      </c>
      <c r="B56" s="3">
        <v>0</v>
      </c>
      <c r="C56" s="3" t="s">
        <v>80</v>
      </c>
      <c r="D56" s="3" t="s">
        <v>19</v>
      </c>
      <c r="E56" s="3">
        <v>0</v>
      </c>
      <c r="F56" s="3">
        <v>0</v>
      </c>
      <c r="G56" s="3">
        <v>0</v>
      </c>
      <c r="H56" s="3" t="s">
        <v>80</v>
      </c>
    </row>
    <row r="57" spans="1:8" ht="11.25" customHeight="1" x14ac:dyDescent="0.2">
      <c r="A57" s="3" t="s">
        <v>81</v>
      </c>
      <c r="B57" s="3">
        <v>1</v>
      </c>
      <c r="C57" s="3" t="s">
        <v>69</v>
      </c>
      <c r="D57" s="3" t="s">
        <v>47</v>
      </c>
      <c r="E57" s="3">
        <v>0</v>
      </c>
      <c r="F57" s="3">
        <v>0</v>
      </c>
      <c r="G57" s="3">
        <v>0</v>
      </c>
      <c r="H57" s="3" t="s">
        <v>71</v>
      </c>
    </row>
    <row r="58" spans="1:8" ht="11.25" customHeight="1" x14ac:dyDescent="0.2">
      <c r="A58" s="3" t="s">
        <v>82</v>
      </c>
      <c r="B58" s="3">
        <v>1</v>
      </c>
      <c r="C58" s="3" t="s">
        <v>69</v>
      </c>
      <c r="D58" s="3" t="s">
        <v>41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83</v>
      </c>
      <c r="B59" s="3">
        <v>1</v>
      </c>
      <c r="C59" s="3" t="s">
        <v>69</v>
      </c>
      <c r="D59" s="3" t="s">
        <v>19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84</v>
      </c>
      <c r="B60" s="3">
        <v>1</v>
      </c>
      <c r="C60" s="3" t="s">
        <v>69</v>
      </c>
      <c r="D60" s="3" t="s">
        <v>47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85</v>
      </c>
      <c r="B61" s="3">
        <v>1</v>
      </c>
      <c r="C61" s="3" t="s">
        <v>80</v>
      </c>
      <c r="D61" s="3" t="s">
        <v>19</v>
      </c>
      <c r="E61" s="3">
        <v>0</v>
      </c>
      <c r="F61" s="3">
        <v>0</v>
      </c>
      <c r="G61" s="3">
        <v>8.58</v>
      </c>
      <c r="H61" s="3" t="s">
        <v>80</v>
      </c>
    </row>
    <row r="62" spans="1:8" ht="11.25" customHeight="1" x14ac:dyDescent="0.2">
      <c r="A62" s="3" t="s">
        <v>86</v>
      </c>
      <c r="B62" s="3">
        <v>1</v>
      </c>
      <c r="C62" s="3" t="s">
        <v>69</v>
      </c>
      <c r="D62" s="3" t="s">
        <v>47</v>
      </c>
      <c r="E62" s="3">
        <v>0</v>
      </c>
      <c r="F62" s="3">
        <v>0</v>
      </c>
      <c r="G62" s="3">
        <v>0</v>
      </c>
      <c r="H62" s="3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88</v>
      </c>
      <c r="B64" s="3">
        <v>1</v>
      </c>
      <c r="C64" s="3" t="s">
        <v>69</v>
      </c>
      <c r="D64" s="3" t="s">
        <v>47</v>
      </c>
      <c r="E64" s="3">
        <v>0</v>
      </c>
      <c r="F64" s="3">
        <v>0</v>
      </c>
      <c r="G64" s="3">
        <v>0</v>
      </c>
      <c r="H64" s="3" t="s">
        <v>71</v>
      </c>
    </row>
    <row r="65" spans="1:8" ht="11.25" customHeight="1" x14ac:dyDescent="0.2">
      <c r="A65" s="3" t="s">
        <v>89</v>
      </c>
      <c r="B65" s="3">
        <v>1</v>
      </c>
      <c r="C65" s="3" t="s">
        <v>69</v>
      </c>
      <c r="D65" s="3" t="s">
        <v>70</v>
      </c>
      <c r="E65" s="3">
        <v>0</v>
      </c>
      <c r="F65" s="3">
        <v>0</v>
      </c>
      <c r="G65" s="3">
        <v>18.02</v>
      </c>
      <c r="H65" s="3" t="s">
        <v>71</v>
      </c>
    </row>
    <row r="66" spans="1:8" ht="11.25" customHeight="1" x14ac:dyDescent="0.2">
      <c r="A66" s="3" t="s">
        <v>90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16.309999999999999</v>
      </c>
      <c r="H66" s="3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92</v>
      </c>
      <c r="B68" s="3">
        <v>2</v>
      </c>
      <c r="C68" s="3" t="s">
        <v>69</v>
      </c>
      <c r="D68" s="3" t="s">
        <v>70</v>
      </c>
      <c r="E68" s="3">
        <v>0</v>
      </c>
      <c r="F68" s="3">
        <v>0</v>
      </c>
      <c r="G68" s="3">
        <v>0</v>
      </c>
      <c r="H68" s="3" t="s">
        <v>93</v>
      </c>
    </row>
    <row r="69" spans="1:8" ht="11.25" customHeight="1" x14ac:dyDescent="0.2">
      <c r="A69" s="3" t="s">
        <v>94</v>
      </c>
      <c r="B69" s="3">
        <v>2</v>
      </c>
      <c r="C69" s="3" t="s">
        <v>69</v>
      </c>
      <c r="D69" s="3" t="s">
        <v>47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95</v>
      </c>
      <c r="B70" s="3">
        <v>1</v>
      </c>
      <c r="C70" s="3" t="s">
        <v>69</v>
      </c>
      <c r="D70" s="3" t="s">
        <v>41</v>
      </c>
      <c r="E70" s="3">
        <v>0</v>
      </c>
      <c r="F70" s="3">
        <v>0</v>
      </c>
      <c r="G70" s="3">
        <v>0</v>
      </c>
      <c r="H70" s="3" t="s">
        <v>71</v>
      </c>
    </row>
    <row r="71" spans="1:8" ht="11.25" customHeight="1" x14ac:dyDescent="0.2">
      <c r="A71" s="3" t="s">
        <v>96</v>
      </c>
      <c r="B71" s="3">
        <v>1</v>
      </c>
      <c r="C71" s="3" t="s">
        <v>80</v>
      </c>
      <c r="D71" s="3" t="s">
        <v>19</v>
      </c>
      <c r="E71" s="3">
        <v>0</v>
      </c>
      <c r="F71" s="3">
        <v>0</v>
      </c>
      <c r="G71" s="3">
        <v>0</v>
      </c>
      <c r="H71" s="3" t="s">
        <v>80</v>
      </c>
    </row>
    <row r="72" spans="1:8" ht="11.25" customHeight="1" x14ac:dyDescent="0.2">
      <c r="A72" s="3" t="s">
        <v>97</v>
      </c>
      <c r="B72" s="3">
        <v>0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98</v>
      </c>
      <c r="B73" s="3">
        <v>1</v>
      </c>
      <c r="C73" s="3" t="s">
        <v>69</v>
      </c>
      <c r="D73" s="3" t="s">
        <v>19</v>
      </c>
      <c r="E73" s="3">
        <v>0</v>
      </c>
      <c r="F73" s="3">
        <v>0</v>
      </c>
      <c r="G73" s="3">
        <v>8.58</v>
      </c>
      <c r="H73" s="3" t="s">
        <v>71</v>
      </c>
    </row>
    <row r="74" spans="1:8" ht="11.25" customHeight="1" x14ac:dyDescent="0.2">
      <c r="A74" s="3" t="s">
        <v>99</v>
      </c>
      <c r="B74" s="3">
        <v>1</v>
      </c>
      <c r="C74" s="3" t="s">
        <v>69</v>
      </c>
      <c r="D74" s="3" t="s">
        <v>70</v>
      </c>
      <c r="E74" s="3">
        <v>0</v>
      </c>
      <c r="F74" s="3">
        <v>0</v>
      </c>
      <c r="G74" s="3">
        <v>34.33</v>
      </c>
      <c r="H74" s="3" t="s">
        <v>71</v>
      </c>
    </row>
    <row r="75" spans="1:8" ht="11.25" customHeight="1" x14ac:dyDescent="0.2">
      <c r="A75" s="3" t="s">
        <v>100</v>
      </c>
      <c r="B75" s="3">
        <v>1</v>
      </c>
      <c r="C75" s="3" t="s">
        <v>80</v>
      </c>
      <c r="D75" s="3" t="s">
        <v>70</v>
      </c>
      <c r="E75" s="3">
        <v>0</v>
      </c>
      <c r="F75" s="3">
        <v>0</v>
      </c>
      <c r="G75" s="3">
        <v>0</v>
      </c>
      <c r="H75" s="3" t="s">
        <v>80</v>
      </c>
    </row>
    <row r="76" spans="1:8" ht="11.25" customHeight="1" x14ac:dyDescent="0.2">
      <c r="A76" s="3" t="s">
        <v>101</v>
      </c>
      <c r="B76" s="3">
        <v>1</v>
      </c>
      <c r="C76" s="3" t="s">
        <v>69</v>
      </c>
      <c r="D76" s="3" t="s">
        <v>70</v>
      </c>
      <c r="E76" s="3">
        <v>0</v>
      </c>
      <c r="F76" s="3">
        <v>0</v>
      </c>
      <c r="G76" s="3">
        <v>85.83</v>
      </c>
      <c r="H76" s="3" t="s">
        <v>71</v>
      </c>
    </row>
    <row r="77" spans="1:8" ht="11.25" customHeight="1" x14ac:dyDescent="0.2">
      <c r="A77" s="32" t="s">
        <v>102</v>
      </c>
      <c r="B77" s="33"/>
      <c r="C77" s="33"/>
      <c r="D77" s="33"/>
      <c r="E77" s="33"/>
      <c r="F77" s="33"/>
      <c r="G77" s="7"/>
      <c r="H77" s="8"/>
    </row>
    <row r="78" spans="1:8" ht="11.25" customHeight="1" x14ac:dyDescent="0.2">
      <c r="A78" s="3" t="s">
        <v>103</v>
      </c>
      <c r="B78" s="3">
        <v>1</v>
      </c>
      <c r="C78" s="3" t="s">
        <v>80</v>
      </c>
      <c r="D78" s="3" t="s">
        <v>19</v>
      </c>
      <c r="E78" s="3">
        <v>0</v>
      </c>
      <c r="F78" s="3">
        <v>0</v>
      </c>
      <c r="G78" s="3">
        <v>8.24</v>
      </c>
      <c r="H78" s="3" t="s">
        <v>80</v>
      </c>
    </row>
    <row r="79" spans="1:8" ht="11.25" customHeight="1" x14ac:dyDescent="0.2">
      <c r="A79" s="3" t="s">
        <v>104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0</v>
      </c>
      <c r="H79" s="3" t="s">
        <v>80</v>
      </c>
    </row>
    <row r="80" spans="1:8" ht="11.25" customHeight="1" x14ac:dyDescent="0.2">
      <c r="A80" s="3" t="s">
        <v>105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8.93</v>
      </c>
      <c r="H80" s="3" t="s">
        <v>80</v>
      </c>
    </row>
    <row r="81" spans="1:8" ht="11.25" customHeight="1" x14ac:dyDescent="0.2">
      <c r="A81" s="3" t="s">
        <v>106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0</v>
      </c>
      <c r="H81" s="3" t="s">
        <v>80</v>
      </c>
    </row>
    <row r="82" spans="1:8" ht="11.25" customHeight="1" x14ac:dyDescent="0.2">
      <c r="A82" s="3" t="s">
        <v>107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2" t="s">
        <v>108</v>
      </c>
      <c r="B83" s="33"/>
      <c r="C83" s="33"/>
      <c r="D83" s="33"/>
      <c r="E83" s="33"/>
      <c r="F83" s="33"/>
      <c r="G83" s="7"/>
      <c r="H83" s="8"/>
    </row>
    <row r="84" spans="1:8" ht="11.25" customHeight="1" x14ac:dyDescent="0.2">
      <c r="A84" s="3" t="s">
        <v>109</v>
      </c>
      <c r="B84" s="3">
        <v>1</v>
      </c>
      <c r="C84" s="3" t="s">
        <v>69</v>
      </c>
      <c r="D84" s="3" t="s">
        <v>70</v>
      </c>
      <c r="E84" s="3">
        <v>0</v>
      </c>
      <c r="F84" s="3">
        <v>0</v>
      </c>
      <c r="G84" s="3">
        <v>34.33</v>
      </c>
      <c r="H84" s="3" t="s">
        <v>71</v>
      </c>
    </row>
    <row r="85" spans="1:8" ht="11.25" customHeight="1" x14ac:dyDescent="0.2">
      <c r="A85" s="3" t="s">
        <v>110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0</v>
      </c>
      <c r="H85" s="3" t="s">
        <v>71</v>
      </c>
    </row>
    <row r="86" spans="1:8" ht="11.25" customHeight="1" x14ac:dyDescent="0.2">
      <c r="A86" s="3" t="s">
        <v>111</v>
      </c>
      <c r="B86" s="3">
        <v>1</v>
      </c>
      <c r="C86" s="3" t="s">
        <v>69</v>
      </c>
      <c r="D86" s="3" t="s">
        <v>19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112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113</v>
      </c>
      <c r="B88" s="3">
        <v>1</v>
      </c>
      <c r="C88" s="3" t="s">
        <v>69</v>
      </c>
      <c r="D88" s="3" t="s">
        <v>70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114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115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85.83</v>
      </c>
      <c r="H90" s="3" t="s">
        <v>71</v>
      </c>
    </row>
    <row r="91" spans="1:8" ht="11.25" customHeight="1" x14ac:dyDescent="0.2">
      <c r="A91" s="3" t="s">
        <v>116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0</v>
      </c>
      <c r="H91" s="3" t="s">
        <v>71</v>
      </c>
    </row>
    <row r="92" spans="1:8" ht="11.25" customHeight="1" x14ac:dyDescent="0.2">
      <c r="A92" s="3" t="s">
        <v>117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49.78</v>
      </c>
      <c r="H92" s="3" t="s">
        <v>71</v>
      </c>
    </row>
    <row r="93" spans="1:8" ht="11.25" customHeight="1" x14ac:dyDescent="0.2">
      <c r="A93" s="3" t="s">
        <v>118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0</v>
      </c>
      <c r="H93" s="3" t="s">
        <v>71</v>
      </c>
    </row>
    <row r="94" spans="1:8" ht="11.25" customHeight="1" x14ac:dyDescent="0.2">
      <c r="A94" s="3" t="s">
        <v>119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120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53.21</v>
      </c>
      <c r="H95" s="3" t="s">
        <v>71</v>
      </c>
    </row>
    <row r="96" spans="1:8" ht="11.25" customHeight="1" x14ac:dyDescent="0.2">
      <c r="A96" s="3" t="s">
        <v>121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0</v>
      </c>
      <c r="H96" s="3" t="s">
        <v>71</v>
      </c>
    </row>
    <row r="97" spans="1:8" ht="11.25" customHeight="1" x14ac:dyDescent="0.2">
      <c r="A97" s="3" t="s">
        <v>122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124</v>
      </c>
      <c r="B99" s="3">
        <v>1</v>
      </c>
      <c r="C99" s="3" t="s">
        <v>125</v>
      </c>
      <c r="D99" s="3" t="s">
        <v>47</v>
      </c>
      <c r="E99" s="3">
        <v>0</v>
      </c>
      <c r="F99" s="3">
        <v>0</v>
      </c>
      <c r="G99" s="3">
        <v>9.1</v>
      </c>
      <c r="H99" s="3" t="s">
        <v>125</v>
      </c>
    </row>
    <row r="100" spans="1:8" ht="11.25" customHeight="1" x14ac:dyDescent="0.2">
      <c r="A100" s="3" t="s">
        <v>126</v>
      </c>
      <c r="B100" s="3">
        <v>1</v>
      </c>
      <c r="C100" s="3" t="s">
        <v>125</v>
      </c>
      <c r="D100" s="3" t="s">
        <v>41</v>
      </c>
      <c r="E100" s="3">
        <v>0</v>
      </c>
      <c r="F100" s="3">
        <v>0</v>
      </c>
      <c r="G100" s="3">
        <v>8.07</v>
      </c>
      <c r="H100" s="3" t="s">
        <v>125</v>
      </c>
    </row>
    <row r="101" spans="1:8" ht="11.25" customHeight="1" x14ac:dyDescent="0.2">
      <c r="A101" s="3" t="s">
        <v>127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17.170000000000002</v>
      </c>
      <c r="H101" s="3" t="s">
        <v>125</v>
      </c>
    </row>
    <row r="102" spans="1:8" ht="11.25" customHeight="1" x14ac:dyDescent="0.2">
      <c r="A102" s="3" t="s">
        <v>128</v>
      </c>
      <c r="B102" s="3">
        <v>1</v>
      </c>
      <c r="C102" s="3" t="s">
        <v>80</v>
      </c>
      <c r="D102" s="3" t="s">
        <v>19</v>
      </c>
      <c r="E102" s="3">
        <v>0</v>
      </c>
      <c r="F102" s="3">
        <v>0</v>
      </c>
      <c r="G102" s="3">
        <v>0</v>
      </c>
      <c r="H102" s="3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129</v>
      </c>
      <c r="B104" s="3">
        <v>0</v>
      </c>
      <c r="C104" s="3" t="s">
        <v>130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131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1</v>
      </c>
      <c r="C106" s="3" t="s">
        <v>10</v>
      </c>
      <c r="D106" s="3" t="s">
        <v>47</v>
      </c>
      <c r="E106" s="3">
        <v>0</v>
      </c>
      <c r="F106" s="3">
        <v>0</v>
      </c>
      <c r="G106" s="3">
        <v>171.65</v>
      </c>
      <c r="H106" s="3"/>
    </row>
    <row r="107" spans="1:8" ht="11.25" customHeight="1" x14ac:dyDescent="0.2">
      <c r="A107" s="3" t="s">
        <v>133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85.83</v>
      </c>
      <c r="H107" s="3"/>
    </row>
    <row r="108" spans="1:8" s="10" customFormat="1" ht="11.25" customHeight="1" x14ac:dyDescent="0.2">
      <c r="A108" s="29" t="s">
        <v>134</v>
      </c>
      <c r="B108" s="29"/>
      <c r="C108" s="29"/>
      <c r="D108" s="29"/>
      <c r="E108" s="29"/>
      <c r="F108" s="29"/>
      <c r="G108" s="9">
        <f>SUM(G48:G107)</f>
        <v>806.80000000000007</v>
      </c>
      <c r="H108" s="9"/>
    </row>
    <row r="109" spans="1:8" ht="11.25" customHeight="1" x14ac:dyDescent="0.2">
      <c r="A109" s="30" t="s">
        <v>102</v>
      </c>
      <c r="B109" s="30"/>
      <c r="C109" s="30"/>
      <c r="D109" s="30"/>
      <c r="E109" s="30"/>
      <c r="F109" s="30"/>
      <c r="G109" s="30"/>
      <c r="H109" s="30"/>
    </row>
    <row r="110" spans="1:8" ht="11.25" customHeight="1" x14ac:dyDescent="0.2">
      <c r="A110" s="30" t="s">
        <v>135</v>
      </c>
      <c r="B110" s="30"/>
      <c r="C110" s="30"/>
      <c r="D110" s="30"/>
      <c r="E110" s="30"/>
      <c r="F110" s="30"/>
      <c r="G110" s="30"/>
      <c r="H110" s="30"/>
    </row>
    <row r="111" spans="1:8" ht="11.25" customHeight="1" x14ac:dyDescent="0.2">
      <c r="A111" s="3" t="s">
        <v>136</v>
      </c>
      <c r="B111" s="3">
        <v>1</v>
      </c>
      <c r="C111" s="3" t="s">
        <v>80</v>
      </c>
      <c r="D111" s="3" t="s">
        <v>41</v>
      </c>
      <c r="E111" s="3">
        <v>0</v>
      </c>
      <c r="F111" s="3">
        <v>0</v>
      </c>
      <c r="G111" s="3">
        <v>0</v>
      </c>
      <c r="H111" s="3" t="s">
        <v>80</v>
      </c>
    </row>
    <row r="112" spans="1:8" ht="11.25" customHeight="1" x14ac:dyDescent="0.2">
      <c r="A112" s="3" t="s">
        <v>137</v>
      </c>
      <c r="B112" s="3">
        <v>1</v>
      </c>
      <c r="C112" s="3" t="s">
        <v>80</v>
      </c>
      <c r="D112" s="3" t="s">
        <v>19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138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139</v>
      </c>
      <c r="B114" s="3">
        <v>1</v>
      </c>
      <c r="C114" s="3" t="s">
        <v>125</v>
      </c>
      <c r="D114" s="3" t="s">
        <v>70</v>
      </c>
      <c r="E114" s="3">
        <v>0</v>
      </c>
      <c r="F114" s="3">
        <v>0</v>
      </c>
      <c r="G114" s="3">
        <v>85.83</v>
      </c>
      <c r="H114" s="3" t="s">
        <v>125</v>
      </c>
    </row>
    <row r="115" spans="1:8" ht="11.25" customHeight="1" x14ac:dyDescent="0.2">
      <c r="A115" s="3" t="s">
        <v>140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68.66</v>
      </c>
      <c r="H115" s="3" t="s">
        <v>125</v>
      </c>
    </row>
    <row r="116" spans="1:8" ht="11.25" customHeight="1" x14ac:dyDescent="0.2">
      <c r="A116" s="3" t="s">
        <v>141</v>
      </c>
      <c r="B116" s="3">
        <v>1</v>
      </c>
      <c r="C116" s="3" t="s">
        <v>125</v>
      </c>
      <c r="D116" s="3" t="s">
        <v>41</v>
      </c>
      <c r="E116" s="3">
        <v>0</v>
      </c>
      <c r="F116" s="3">
        <v>0</v>
      </c>
      <c r="G116" s="3">
        <v>8.58</v>
      </c>
      <c r="H116" s="3" t="s">
        <v>125</v>
      </c>
    </row>
    <row r="117" spans="1:8" ht="11.25" customHeight="1" x14ac:dyDescent="0.2">
      <c r="A117" s="3" t="s">
        <v>142</v>
      </c>
      <c r="B117" s="3">
        <v>0</v>
      </c>
      <c r="C117" s="3" t="s">
        <v>125</v>
      </c>
      <c r="D117" s="3" t="s">
        <v>41</v>
      </c>
      <c r="E117" s="3">
        <v>0</v>
      </c>
      <c r="F117" s="3">
        <v>0</v>
      </c>
      <c r="G117" s="3">
        <v>0</v>
      </c>
      <c r="H117" s="3" t="s">
        <v>125</v>
      </c>
    </row>
    <row r="118" spans="1:8" ht="11.25" customHeight="1" x14ac:dyDescent="0.2">
      <c r="A118" s="3" t="s">
        <v>143</v>
      </c>
      <c r="B118" s="3">
        <v>0</v>
      </c>
      <c r="C118" s="3" t="s">
        <v>125</v>
      </c>
      <c r="D118" s="3" t="s">
        <v>19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144</v>
      </c>
      <c r="B119" s="3">
        <v>1</v>
      </c>
      <c r="C119" s="3" t="s">
        <v>125</v>
      </c>
      <c r="D119" s="3" t="s">
        <v>70</v>
      </c>
      <c r="E119" s="3">
        <v>1000</v>
      </c>
      <c r="F119" s="3">
        <v>17.170000000000002</v>
      </c>
      <c r="G119" s="3">
        <v>17.170000000000002</v>
      </c>
      <c r="H119" s="3" t="s">
        <v>125</v>
      </c>
    </row>
    <row r="120" spans="1:8" ht="11.25" customHeight="1" x14ac:dyDescent="0.2">
      <c r="A120" s="3" t="s">
        <v>145</v>
      </c>
      <c r="B120" s="3">
        <v>1</v>
      </c>
      <c r="C120" s="3" t="s">
        <v>125</v>
      </c>
      <c r="D120" s="3" t="s">
        <v>70</v>
      </c>
      <c r="E120" s="3">
        <v>0</v>
      </c>
      <c r="F120" s="3">
        <v>0</v>
      </c>
      <c r="G120" s="3">
        <v>59.57</v>
      </c>
      <c r="H120" s="3" t="s">
        <v>125</v>
      </c>
    </row>
    <row r="121" spans="1:8" ht="11.25" customHeight="1" x14ac:dyDescent="0.2">
      <c r="A121" s="3" t="s">
        <v>146</v>
      </c>
      <c r="B121" s="3">
        <v>1</v>
      </c>
      <c r="C121" s="3" t="s">
        <v>80</v>
      </c>
      <c r="D121" s="3" t="s">
        <v>19</v>
      </c>
      <c r="E121" s="3">
        <v>0</v>
      </c>
      <c r="F121" s="3">
        <v>0</v>
      </c>
      <c r="G121" s="3">
        <v>8.93</v>
      </c>
      <c r="H121" s="3" t="s">
        <v>80</v>
      </c>
    </row>
    <row r="122" spans="1:8" ht="11.25" customHeight="1" x14ac:dyDescent="0.2">
      <c r="A122" s="3" t="s">
        <v>147</v>
      </c>
      <c r="B122" s="3">
        <v>1</v>
      </c>
      <c r="C122" s="3" t="s">
        <v>80</v>
      </c>
      <c r="D122" s="3" t="s">
        <v>41</v>
      </c>
      <c r="E122" s="3">
        <v>0</v>
      </c>
      <c r="F122" s="3">
        <v>0</v>
      </c>
      <c r="G122" s="3">
        <v>8.24</v>
      </c>
      <c r="H122" s="3"/>
    </row>
    <row r="123" spans="1:8" ht="11.25" customHeight="1" x14ac:dyDescent="0.2">
      <c r="A123" s="3" t="s">
        <v>148</v>
      </c>
      <c r="B123" s="3">
        <v>1</v>
      </c>
      <c r="C123" s="3" t="s">
        <v>125</v>
      </c>
      <c r="D123" s="3" t="s">
        <v>19</v>
      </c>
      <c r="E123" s="3">
        <v>0</v>
      </c>
      <c r="F123" s="3">
        <v>0</v>
      </c>
      <c r="G123" s="3">
        <v>23.19</v>
      </c>
      <c r="H123" s="3" t="s">
        <v>125</v>
      </c>
    </row>
    <row r="124" spans="1:8" ht="11.25" customHeight="1" x14ac:dyDescent="0.2">
      <c r="A124" s="3" t="s">
        <v>149</v>
      </c>
      <c r="B124" s="3">
        <v>1</v>
      </c>
      <c r="C124" s="3" t="s">
        <v>10</v>
      </c>
      <c r="D124" s="3" t="s">
        <v>70</v>
      </c>
      <c r="E124" s="3">
        <v>1000</v>
      </c>
      <c r="F124" s="3">
        <v>68.62</v>
      </c>
      <c r="G124" s="3">
        <v>68.62</v>
      </c>
      <c r="H124" s="3"/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17.170000000000002</v>
      </c>
      <c r="G125" s="3">
        <v>17.170000000000002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79.900000000000006</v>
      </c>
      <c r="G126" s="3">
        <v>79.900000000000006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125</v>
      </c>
      <c r="D127" s="3" t="s">
        <v>19</v>
      </c>
      <c r="E127" s="3">
        <v>0</v>
      </c>
      <c r="F127" s="3">
        <v>0</v>
      </c>
      <c r="G127" s="3">
        <v>9.1</v>
      </c>
      <c r="H127" s="3" t="s">
        <v>125</v>
      </c>
    </row>
    <row r="128" spans="1:8" ht="11.25" customHeight="1" x14ac:dyDescent="0.2">
      <c r="A128" s="3" t="s">
        <v>153</v>
      </c>
      <c r="B128" s="3">
        <v>0</v>
      </c>
      <c r="C128" s="3" t="s">
        <v>125</v>
      </c>
      <c r="D128" s="3" t="s">
        <v>19</v>
      </c>
      <c r="E128" s="3">
        <v>0</v>
      </c>
      <c r="F128" s="3">
        <v>0</v>
      </c>
      <c r="G128" s="3">
        <v>0</v>
      </c>
      <c r="H128" s="3" t="s">
        <v>125</v>
      </c>
    </row>
    <row r="129" spans="1:8" ht="11.25" customHeight="1" x14ac:dyDescent="0.2">
      <c r="A129" s="3" t="s">
        <v>154</v>
      </c>
      <c r="B129" s="3">
        <v>0</v>
      </c>
      <c r="C129" s="3" t="s">
        <v>155</v>
      </c>
      <c r="D129" s="3" t="s">
        <v>19</v>
      </c>
      <c r="E129" s="3">
        <v>0</v>
      </c>
      <c r="F129" s="3">
        <v>0</v>
      </c>
      <c r="G129" s="3">
        <v>0</v>
      </c>
      <c r="H129" s="3" t="s">
        <v>155</v>
      </c>
    </row>
    <row r="130" spans="1:8" ht="11.25" customHeight="1" x14ac:dyDescent="0.2">
      <c r="A130" s="3" t="s">
        <v>156</v>
      </c>
      <c r="B130" s="3">
        <v>1</v>
      </c>
      <c r="C130" s="3" t="s">
        <v>125</v>
      </c>
      <c r="D130" s="3" t="s">
        <v>70</v>
      </c>
      <c r="E130" s="3">
        <v>0</v>
      </c>
      <c r="F130" s="3">
        <v>0</v>
      </c>
      <c r="G130" s="3">
        <v>120.16</v>
      </c>
      <c r="H130" s="3" t="s">
        <v>125</v>
      </c>
    </row>
    <row r="131" spans="1:8" ht="11.25" customHeight="1" x14ac:dyDescent="0.2">
      <c r="A131" s="3" t="s">
        <v>157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84.11</v>
      </c>
      <c r="H131" s="3" t="s">
        <v>125</v>
      </c>
    </row>
    <row r="132" spans="1:8" ht="11.25" customHeight="1" x14ac:dyDescent="0.2">
      <c r="A132" s="3" t="s">
        <v>158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102.99</v>
      </c>
      <c r="H132" s="3" t="s">
        <v>125</v>
      </c>
    </row>
    <row r="133" spans="1:8" ht="11.25" customHeight="1" x14ac:dyDescent="0.2">
      <c r="A133" s="3" t="s">
        <v>159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87.54</v>
      </c>
      <c r="H133" s="3" t="s">
        <v>125</v>
      </c>
    </row>
    <row r="134" spans="1:8" ht="11.25" customHeight="1" x14ac:dyDescent="0.2">
      <c r="A134" s="3" t="s">
        <v>160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51.5</v>
      </c>
      <c r="H134" s="3" t="s">
        <v>125</v>
      </c>
    </row>
    <row r="135" spans="1:8" ht="11.25" customHeight="1" x14ac:dyDescent="0.2">
      <c r="A135" s="3" t="s">
        <v>161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15.45</v>
      </c>
      <c r="H135" s="3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162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18.88</v>
      </c>
      <c r="H137" s="3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35.99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130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1</v>
      </c>
      <c r="C152" s="3" t="s">
        <v>10</v>
      </c>
      <c r="D152" s="3" t="s">
        <v>47</v>
      </c>
      <c r="E152" s="3">
        <v>0</v>
      </c>
      <c r="F152" s="3">
        <v>0</v>
      </c>
      <c r="G152" s="3">
        <v>51.5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8.58</v>
      </c>
      <c r="H153" s="3"/>
    </row>
    <row r="154" spans="1:8" s="10" customFormat="1" ht="11.25" customHeight="1" x14ac:dyDescent="0.2">
      <c r="A154" s="29" t="s">
        <v>179</v>
      </c>
      <c r="B154" s="29"/>
      <c r="C154" s="29"/>
      <c r="D154" s="29"/>
      <c r="E154" s="29"/>
      <c r="F154" s="29"/>
      <c r="G154" s="9">
        <f>SUM(G111:G153)</f>
        <v>1031.6600000000001</v>
      </c>
      <c r="H154" s="9"/>
    </row>
    <row r="155" spans="1:8" ht="11.25" customHeight="1" x14ac:dyDescent="0.2">
      <c r="A155" s="30" t="s">
        <v>180</v>
      </c>
      <c r="B155" s="30"/>
      <c r="C155" s="30"/>
      <c r="D155" s="30"/>
      <c r="E155" s="30"/>
      <c r="F155" s="30"/>
      <c r="G155" s="30"/>
      <c r="H155" s="30"/>
    </row>
    <row r="156" spans="1:8" ht="11.25" customHeight="1" x14ac:dyDescent="0.2">
      <c r="A156" s="3" t="s">
        <v>181</v>
      </c>
      <c r="B156" s="3">
        <v>365</v>
      </c>
      <c r="C156" s="3" t="s">
        <v>155</v>
      </c>
      <c r="D156" s="3" t="s">
        <v>19</v>
      </c>
      <c r="E156" s="3">
        <v>12</v>
      </c>
      <c r="F156" s="3">
        <v>116.64</v>
      </c>
      <c r="G156" s="3">
        <v>510.9</v>
      </c>
      <c r="H156" s="3" t="s">
        <v>155</v>
      </c>
    </row>
    <row r="157" spans="1:8" s="10" customFormat="1" ht="11.25" customHeight="1" x14ac:dyDescent="0.2">
      <c r="A157" s="29" t="s">
        <v>182</v>
      </c>
      <c r="B157" s="29"/>
      <c r="C157" s="29"/>
      <c r="D157" s="29"/>
      <c r="E157" s="29"/>
      <c r="F157" s="29"/>
      <c r="G157" s="9">
        <f>SUM(G156)</f>
        <v>510.9</v>
      </c>
      <c r="H157" s="9"/>
    </row>
    <row r="158" spans="1:8" ht="11.25" customHeight="1" x14ac:dyDescent="0.2">
      <c r="A158" s="30" t="s">
        <v>183</v>
      </c>
      <c r="B158" s="30"/>
      <c r="C158" s="30"/>
      <c r="D158" s="30"/>
      <c r="E158" s="30"/>
      <c r="F158" s="30"/>
      <c r="G158" s="30"/>
      <c r="H158" s="30"/>
    </row>
    <row r="159" spans="1:8" ht="11.25" customHeight="1" x14ac:dyDescent="0.2">
      <c r="A159" s="3" t="s">
        <v>184</v>
      </c>
      <c r="B159" s="3">
        <v>1</v>
      </c>
      <c r="C159" s="3" t="s">
        <v>10</v>
      </c>
      <c r="D159" s="3" t="s">
        <v>70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185</v>
      </c>
      <c r="B160" s="3">
        <v>12</v>
      </c>
      <c r="C160" s="3" t="s">
        <v>10</v>
      </c>
      <c r="D160" s="3" t="s">
        <v>70</v>
      </c>
      <c r="E160" s="3">
        <v>6</v>
      </c>
      <c r="F160" s="3">
        <v>1404.44</v>
      </c>
      <c r="G160" s="3">
        <v>101.12</v>
      </c>
      <c r="H160" s="3" t="s">
        <v>23</v>
      </c>
    </row>
    <row r="161" spans="1:8" ht="11.25" customHeight="1" x14ac:dyDescent="0.2">
      <c r="A161" s="3" t="s">
        <v>186</v>
      </c>
      <c r="B161" s="3">
        <v>1</v>
      </c>
      <c r="C161" s="3" t="s">
        <v>10</v>
      </c>
      <c r="D161" s="3" t="s">
        <v>70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29" t="s">
        <v>187</v>
      </c>
      <c r="B162" s="29"/>
      <c r="C162" s="29"/>
      <c r="D162" s="29"/>
      <c r="E162" s="29"/>
      <c r="F162" s="29"/>
      <c r="G162" s="9">
        <f>SUM(G159:G161)</f>
        <v>101.12</v>
      </c>
      <c r="H162" s="9"/>
    </row>
    <row r="163" spans="1:8" ht="11.25" customHeight="1" x14ac:dyDescent="0.2">
      <c r="A163" s="30" t="s">
        <v>188</v>
      </c>
      <c r="B163" s="30"/>
      <c r="C163" s="30"/>
      <c r="D163" s="30"/>
      <c r="E163" s="30"/>
      <c r="F163" s="30"/>
      <c r="G163" s="30"/>
      <c r="H163" s="30"/>
    </row>
    <row r="164" spans="1:8" ht="11.25" customHeight="1" x14ac:dyDescent="0.2">
      <c r="A164" s="3" t="s">
        <v>189</v>
      </c>
      <c r="B164" s="3">
        <v>1</v>
      </c>
      <c r="C164" s="3" t="s">
        <v>10</v>
      </c>
      <c r="D164" s="3" t="s">
        <v>70</v>
      </c>
      <c r="E164" s="3">
        <v>0</v>
      </c>
      <c r="F164" s="3">
        <v>0</v>
      </c>
      <c r="G164" s="3">
        <v>12.51</v>
      </c>
      <c r="H164" s="3"/>
    </row>
    <row r="165" spans="1:8" ht="11.25" customHeight="1" x14ac:dyDescent="0.2">
      <c r="A165" s="3" t="s">
        <v>190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191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29" t="s">
        <v>192</v>
      </c>
      <c r="B167" s="29"/>
      <c r="C167" s="29"/>
      <c r="D167" s="29"/>
      <c r="E167" s="29"/>
      <c r="F167" s="29"/>
      <c r="G167" s="9">
        <f>SUM(G164:G166)</f>
        <v>12.51</v>
      </c>
      <c r="H167" s="9"/>
    </row>
    <row r="168" spans="1:8" ht="11.25" customHeight="1" x14ac:dyDescent="0.2">
      <c r="A168" s="30" t="s">
        <v>193</v>
      </c>
      <c r="B168" s="30"/>
      <c r="C168" s="30"/>
      <c r="D168" s="30"/>
      <c r="E168" s="30"/>
      <c r="F168" s="30"/>
      <c r="G168" s="30"/>
      <c r="H168" s="30"/>
    </row>
    <row r="169" spans="1:8" ht="11.25" customHeight="1" x14ac:dyDescent="0.2">
      <c r="A169" s="3" t="s">
        <v>194</v>
      </c>
      <c r="B169" s="3">
        <v>0</v>
      </c>
      <c r="C169" s="3" t="s">
        <v>195</v>
      </c>
      <c r="D169" s="3" t="s">
        <v>70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0</v>
      </c>
      <c r="C170" s="3" t="s">
        <v>195</v>
      </c>
      <c r="D170" s="3" t="s">
        <v>70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29" t="s">
        <v>197</v>
      </c>
      <c r="B171" s="29"/>
      <c r="C171" s="29"/>
      <c r="D171" s="29"/>
      <c r="E171" s="29"/>
      <c r="F171" s="29"/>
      <c r="G171" s="9">
        <f>SUM(G169:G170)</f>
        <v>0</v>
      </c>
      <c r="H171" s="9"/>
    </row>
    <row r="172" spans="1:8" ht="11.25" customHeight="1" x14ac:dyDescent="0.2">
      <c r="A172" s="30" t="s">
        <v>198</v>
      </c>
      <c r="B172" s="30"/>
      <c r="C172" s="30"/>
      <c r="D172" s="30"/>
      <c r="E172" s="30"/>
      <c r="F172" s="30"/>
      <c r="G172" s="30"/>
      <c r="H172" s="30"/>
    </row>
    <row r="173" spans="1:8" ht="11.25" customHeight="1" x14ac:dyDescent="0.2">
      <c r="A173" s="3" t="s">
        <v>199</v>
      </c>
      <c r="B173" s="3">
        <v>365</v>
      </c>
      <c r="C173" s="3" t="s">
        <v>200</v>
      </c>
      <c r="D173" s="3" t="s">
        <v>70</v>
      </c>
      <c r="E173" s="3">
        <v>0</v>
      </c>
      <c r="F173" s="3">
        <v>0</v>
      </c>
      <c r="G173" s="3">
        <v>8.93</v>
      </c>
      <c r="H173" s="3" t="s">
        <v>200</v>
      </c>
    </row>
    <row r="174" spans="1:8" ht="11.25" customHeight="1" x14ac:dyDescent="0.2">
      <c r="A174" s="3" t="s">
        <v>201</v>
      </c>
      <c r="B174" s="3">
        <v>365</v>
      </c>
      <c r="C174" s="3" t="s">
        <v>200</v>
      </c>
      <c r="D174" s="3" t="s">
        <v>70</v>
      </c>
      <c r="E174" s="3">
        <v>0</v>
      </c>
      <c r="F174" s="3">
        <v>0</v>
      </c>
      <c r="G174" s="3">
        <v>8.24</v>
      </c>
      <c r="H174" s="3" t="s">
        <v>200</v>
      </c>
    </row>
    <row r="175" spans="1:8" s="10" customFormat="1" ht="11.25" customHeight="1" x14ac:dyDescent="0.2">
      <c r="A175" s="29" t="s">
        <v>202</v>
      </c>
      <c r="B175" s="29"/>
      <c r="C175" s="29"/>
      <c r="D175" s="29"/>
      <c r="E175" s="29"/>
      <c r="F175" s="29"/>
      <c r="G175" s="9">
        <f>SUM(G173:G174)</f>
        <v>17.170000000000002</v>
      </c>
      <c r="H175" s="9"/>
    </row>
    <row r="176" spans="1:8" ht="11.25" customHeight="1" x14ac:dyDescent="0.2">
      <c r="A176" s="30" t="s">
        <v>203</v>
      </c>
      <c r="B176" s="30"/>
      <c r="C176" s="30"/>
      <c r="D176" s="30"/>
      <c r="E176" s="30"/>
      <c r="F176" s="30"/>
      <c r="G176" s="30"/>
      <c r="H176" s="30"/>
    </row>
    <row r="177" spans="1:8" ht="11.25" customHeight="1" x14ac:dyDescent="0.2">
      <c r="A177" s="3" t="s">
        <v>204</v>
      </c>
      <c r="B177" s="3">
        <v>365</v>
      </c>
      <c r="C177" s="3" t="s">
        <v>130</v>
      </c>
      <c r="D177" s="3"/>
      <c r="E177" s="3">
        <v>0</v>
      </c>
      <c r="F177" s="3">
        <v>0</v>
      </c>
      <c r="G177" s="3">
        <v>446.39</v>
      </c>
      <c r="H177" s="3"/>
    </row>
    <row r="178" spans="1:8" s="10" customFormat="1" ht="11.25" customHeight="1" x14ac:dyDescent="0.2">
      <c r="A178" s="29" t="s">
        <v>205</v>
      </c>
      <c r="B178" s="29"/>
      <c r="C178" s="29"/>
      <c r="D178" s="29"/>
      <c r="E178" s="29"/>
      <c r="F178" s="29"/>
      <c r="G178" s="9">
        <f>SUM(G177)</f>
        <v>446.39</v>
      </c>
      <c r="H178" s="9"/>
    </row>
    <row r="179" spans="1:8" ht="11.25" customHeight="1" x14ac:dyDescent="0.2">
      <c r="A179" s="30" t="s">
        <v>206</v>
      </c>
      <c r="B179" s="30"/>
      <c r="C179" s="30"/>
      <c r="D179" s="30"/>
      <c r="E179" s="30"/>
      <c r="F179" s="30"/>
      <c r="G179" s="30"/>
      <c r="H179" s="30"/>
    </row>
    <row r="180" spans="1:8" ht="11.25" customHeight="1" x14ac:dyDescent="0.2">
      <c r="A180" s="30" t="s">
        <v>53</v>
      </c>
      <c r="B180" s="30"/>
      <c r="C180" s="30"/>
      <c r="D180" s="30"/>
      <c r="E180" s="30"/>
      <c r="F180" s="30"/>
      <c r="G180" s="30"/>
      <c r="H180" s="30"/>
    </row>
    <row r="181" spans="1:8" ht="11.25" customHeight="1" x14ac:dyDescent="0.2">
      <c r="A181" s="3" t="s">
        <v>207</v>
      </c>
      <c r="B181" s="3">
        <v>365</v>
      </c>
      <c r="C181" s="3" t="s">
        <v>130</v>
      </c>
      <c r="D181" s="3" t="s">
        <v>47</v>
      </c>
      <c r="E181" s="3">
        <v>0</v>
      </c>
      <c r="F181" s="3">
        <v>0</v>
      </c>
      <c r="G181" s="3">
        <v>226.63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130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29" t="s">
        <v>210</v>
      </c>
      <c r="B184" s="29"/>
      <c r="C184" s="29"/>
      <c r="D184" s="29"/>
      <c r="E184" s="29"/>
      <c r="F184" s="29"/>
      <c r="G184" s="9">
        <f>SUM(G181:G183)</f>
        <v>226.63</v>
      </c>
      <c r="H184" s="9"/>
    </row>
    <row r="185" spans="1:8" ht="11.25" customHeight="1" x14ac:dyDescent="0.2">
      <c r="A185" s="30" t="s">
        <v>211</v>
      </c>
      <c r="B185" s="30"/>
      <c r="C185" s="30"/>
      <c r="D185" s="30"/>
      <c r="E185" s="30"/>
      <c r="F185" s="30"/>
      <c r="G185" s="30"/>
      <c r="H185" s="30"/>
    </row>
    <row r="186" spans="1:8" ht="11.25" customHeight="1" x14ac:dyDescent="0.2">
      <c r="A186" s="3" t="s">
        <v>212</v>
      </c>
      <c r="B186" s="3">
        <v>12</v>
      </c>
      <c r="C186" s="3" t="s">
        <v>10</v>
      </c>
      <c r="D186" s="3" t="s">
        <v>70</v>
      </c>
      <c r="E186" s="3">
        <v>0</v>
      </c>
      <c r="F186" s="3">
        <v>0</v>
      </c>
      <c r="G186" s="3">
        <v>25.6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10</v>
      </c>
      <c r="D187" s="3" t="s">
        <v>70</v>
      </c>
      <c r="E187" s="3">
        <v>0</v>
      </c>
      <c r="F187" s="3">
        <v>0</v>
      </c>
      <c r="G187" s="3">
        <v>12.85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130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29" t="s">
        <v>220</v>
      </c>
      <c r="B193" s="29"/>
      <c r="C193" s="29"/>
      <c r="D193" s="29"/>
      <c r="E193" s="29"/>
      <c r="F193" s="29"/>
      <c r="G193" s="9">
        <f>SUM(G186:G192)</f>
        <v>38.450000000000003</v>
      </c>
      <c r="H193" s="9"/>
    </row>
    <row r="194" spans="1:8" ht="11.25" customHeight="1" x14ac:dyDescent="0.2">
      <c r="A194" s="30" t="s">
        <v>221</v>
      </c>
      <c r="B194" s="30"/>
      <c r="C194" s="30"/>
      <c r="D194" s="30"/>
      <c r="E194" s="30"/>
      <c r="F194" s="30"/>
      <c r="G194" s="30"/>
      <c r="H194" s="30"/>
    </row>
    <row r="195" spans="1:8" ht="11.25" customHeight="1" x14ac:dyDescent="0.2">
      <c r="A195" s="3" t="s">
        <v>222</v>
      </c>
      <c r="B195" s="3">
        <v>0</v>
      </c>
      <c r="C195" s="3" t="s">
        <v>195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0</v>
      </c>
      <c r="C196" s="3" t="s">
        <v>195</v>
      </c>
      <c r="D196" s="3" t="s">
        <v>11</v>
      </c>
      <c r="E196" s="3">
        <v>0</v>
      </c>
      <c r="F196" s="3">
        <v>0</v>
      </c>
      <c r="G196" s="3">
        <v>0</v>
      </c>
      <c r="H196" s="3" t="s">
        <v>224</v>
      </c>
    </row>
    <row r="197" spans="1:8" ht="11.25" customHeight="1" x14ac:dyDescent="0.2">
      <c r="A197" s="3" t="s">
        <v>225</v>
      </c>
      <c r="B197" s="3">
        <v>0</v>
      </c>
      <c r="C197" s="3" t="s">
        <v>195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226</v>
      </c>
      <c r="B198" s="3">
        <v>0</v>
      </c>
      <c r="C198" s="3" t="s">
        <v>195</v>
      </c>
      <c r="D198" s="3" t="s">
        <v>70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227</v>
      </c>
      <c r="B199" s="3">
        <v>0</v>
      </c>
      <c r="C199" s="3" t="s">
        <v>195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195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195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230</v>
      </c>
      <c r="B202" s="3">
        <v>0</v>
      </c>
      <c r="C202" s="3" t="s">
        <v>195</v>
      </c>
      <c r="D202" s="3" t="s">
        <v>70</v>
      </c>
      <c r="E202" s="3">
        <v>0</v>
      </c>
      <c r="F202" s="3">
        <v>0</v>
      </c>
      <c r="G202" s="3">
        <v>0</v>
      </c>
      <c r="H202" s="3" t="s">
        <v>231</v>
      </c>
    </row>
    <row r="203" spans="1:8" ht="11.25" customHeight="1" x14ac:dyDescent="0.2">
      <c r="A203" s="3" t="s">
        <v>232</v>
      </c>
      <c r="B203" s="3">
        <v>0</v>
      </c>
      <c r="C203" s="3" t="s">
        <v>195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233</v>
      </c>
      <c r="B204" s="3">
        <v>0</v>
      </c>
      <c r="C204" s="3" t="s">
        <v>195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234</v>
      </c>
    </row>
    <row r="205" spans="1:8" s="10" customFormat="1" ht="11.25" customHeight="1" x14ac:dyDescent="0.2">
      <c r="A205" s="29" t="s">
        <v>235</v>
      </c>
      <c r="B205" s="29"/>
      <c r="C205" s="29"/>
      <c r="D205" s="29"/>
      <c r="E205" s="29"/>
      <c r="F205" s="29"/>
      <c r="G205" s="9">
        <f>SUM(G195:G204)</f>
        <v>0</v>
      </c>
      <c r="H205" s="9"/>
    </row>
    <row r="206" spans="1:8" s="10" customFormat="1" ht="11.25" customHeight="1" x14ac:dyDescent="0.2">
      <c r="A206" s="29" t="s">
        <v>236</v>
      </c>
      <c r="B206" s="29"/>
      <c r="C206" s="29"/>
      <c r="D206" s="29"/>
      <c r="E206" s="29"/>
      <c r="F206" s="29"/>
      <c r="G206" s="9">
        <f>G36+G41+G44+G108+G154+G157+G162+G167+G171+G175+G178+G184+G193+G205</f>
        <v>5050.8110000000006</v>
      </c>
      <c r="H206" s="9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opLeftCell="A178" workbookViewId="0">
      <selection activeCell="A222" sqref="A222"/>
    </sheetView>
  </sheetViews>
  <sheetFormatPr defaultRowHeight="11.25" x14ac:dyDescent="0.2"/>
  <cols>
    <col min="1" max="1" width="34.5703125" style="4" customWidth="1"/>
    <col min="2" max="16384" width="9.140625" style="4"/>
  </cols>
  <sheetData>
    <row r="1" spans="1:8" s="1" customFormat="1" ht="15.75" x14ac:dyDescent="0.25">
      <c r="A1" s="5" t="s">
        <v>238</v>
      </c>
    </row>
    <row r="2" spans="1:8" s="1" customFormat="1" ht="17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1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19" t="s">
        <v>239</v>
      </c>
      <c r="B4" s="13"/>
      <c r="C4" s="13"/>
      <c r="D4" s="12"/>
      <c r="E4" s="12"/>
      <c r="F4" s="12"/>
      <c r="G4" s="12">
        <v>535.76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417.5</v>
      </c>
      <c r="F6" s="3">
        <v>2.42</v>
      </c>
      <c r="G6" s="3">
        <f>ROUND(E6*F6*B6/1000,2)</f>
        <v>303.11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417.5</v>
      </c>
      <c r="F7" s="3">
        <v>3.42</v>
      </c>
      <c r="G7" s="3">
        <f t="shared" ref="G7:G25" si="0">ROUND(E7*F7*B7/1000,2)</f>
        <v>17.13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2087.5</v>
      </c>
      <c r="F8" s="3">
        <v>2.11</v>
      </c>
      <c r="G8" s="3">
        <f t="shared" si="0"/>
        <v>229.04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2087.5</v>
      </c>
      <c r="F9" s="3">
        <v>2.69</v>
      </c>
      <c r="G9" s="3">
        <f t="shared" si="0"/>
        <v>67.38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249.3</v>
      </c>
      <c r="F10" s="3">
        <v>3.26</v>
      </c>
      <c r="G10" s="3">
        <f t="shared" si="0"/>
        <v>243.82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36</v>
      </c>
      <c r="F11" s="3">
        <v>20.81</v>
      </c>
      <c r="G11" s="3">
        <f t="shared" si="0"/>
        <v>38.96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13.2</v>
      </c>
      <c r="F12" s="3">
        <v>3.45</v>
      </c>
      <c r="G12" s="3">
        <f t="shared" si="0"/>
        <v>13.66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120</v>
      </c>
      <c r="F14" s="3">
        <v>8.8699999999999992</v>
      </c>
      <c r="G14" s="3">
        <f t="shared" si="0"/>
        <v>1.06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5762.4</v>
      </c>
      <c r="F15" s="3">
        <v>2.95</v>
      </c>
      <c r="G15" s="23">
        <f t="shared" si="0"/>
        <v>17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264</v>
      </c>
      <c r="F16" s="3">
        <v>1.83</v>
      </c>
      <c r="G16" s="3">
        <f t="shared" si="0"/>
        <v>0.48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57.6</v>
      </c>
      <c r="F17" s="3">
        <v>4.3</v>
      </c>
      <c r="G17" s="3">
        <f t="shared" si="0"/>
        <v>0.25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40.299999999999997</v>
      </c>
      <c r="F18" s="3">
        <v>4.28</v>
      </c>
      <c r="G18" s="3">
        <f t="shared" si="0"/>
        <v>0.34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86.4</v>
      </c>
      <c r="F20" s="3">
        <v>2.77</v>
      </c>
      <c r="G20" s="3">
        <f t="shared" si="0"/>
        <v>0.24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37.299999999999997</v>
      </c>
      <c r="F21" s="3">
        <v>2.64</v>
      </c>
      <c r="G21" s="23">
        <f t="shared" si="0"/>
        <v>0.1</v>
      </c>
      <c r="H21" s="3" t="s">
        <v>25</v>
      </c>
    </row>
    <row r="22" spans="1:8" ht="11.25" customHeight="1" x14ac:dyDescent="0.2">
      <c r="A22" s="3" t="s">
        <v>34</v>
      </c>
      <c r="B22" s="3">
        <v>2</v>
      </c>
      <c r="C22" s="3" t="s">
        <v>10</v>
      </c>
      <c r="D22" s="3" t="s">
        <v>11</v>
      </c>
      <c r="E22" s="3">
        <v>21.6</v>
      </c>
      <c r="F22" s="3">
        <v>5.32</v>
      </c>
      <c r="G22" s="3">
        <f t="shared" si="0"/>
        <v>0.23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37.299999999999997</v>
      </c>
      <c r="F23" s="3">
        <v>2.64</v>
      </c>
      <c r="G23" s="23">
        <f t="shared" si="0"/>
        <v>0.1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22</v>
      </c>
      <c r="F24" s="3">
        <v>2.14</v>
      </c>
      <c r="G24" s="3">
        <f t="shared" si="0"/>
        <v>0.05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2392</v>
      </c>
      <c r="F25" s="3">
        <v>2.15</v>
      </c>
      <c r="G25" s="3">
        <f t="shared" si="0"/>
        <v>10.29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/>
      <c r="G27" s="3"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/>
      <c r="G28" s="3"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3"/>
      <c r="G30" s="3">
        <v>48.62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/>
      <c r="G31" s="3"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2249</v>
      </c>
      <c r="F32" s="3">
        <v>1.77</v>
      </c>
      <c r="G32" s="3">
        <f t="shared" ref="G32:G33" si="1">ROUND(E32*F32*B32/1000,2)</f>
        <v>3.98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1980</v>
      </c>
      <c r="F33" s="3">
        <v>1.77</v>
      </c>
      <c r="G33" s="23">
        <f t="shared" si="1"/>
        <v>3.5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60</v>
      </c>
      <c r="F35" s="3">
        <v>8.7899999999999991</v>
      </c>
      <c r="G35" s="23">
        <f t="shared" ref="G35:G36" si="2">ROUND(E35*F35*B35/1000,2)</f>
        <v>193.03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123</v>
      </c>
      <c r="F36" s="3">
        <v>3.81</v>
      </c>
      <c r="G36" s="3">
        <f t="shared" si="2"/>
        <v>11.25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14">
        <f>SUM(G6:G36)</f>
        <v>1203.6200000000001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3.27</v>
      </c>
      <c r="F39" s="3">
        <v>229.97</v>
      </c>
      <c r="G39" s="3">
        <f t="shared" ref="G39" si="3">ROUND(E39*F39*B39/1000,2)</f>
        <v>275.23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47</v>
      </c>
      <c r="E41" s="3">
        <v>3.27</v>
      </c>
      <c r="F41" s="3">
        <v>241.88</v>
      </c>
      <c r="G41" s="3">
        <f t="shared" ref="G41" si="4">ROUND(E41*F41*B41/1000,2)</f>
        <v>289.49</v>
      </c>
      <c r="H41" s="3"/>
    </row>
    <row r="42" spans="1:8" s="10" customFormat="1" ht="11.25" customHeight="1" x14ac:dyDescent="0.2">
      <c r="A42" s="16" t="s">
        <v>61</v>
      </c>
      <c r="B42" s="17"/>
      <c r="C42" s="17"/>
      <c r="D42" s="17"/>
      <c r="E42" s="17"/>
      <c r="F42" s="18"/>
      <c r="G42" s="14">
        <f>SUM(G39:G41)</f>
        <v>564.72</v>
      </c>
      <c r="H42" s="14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63</v>
      </c>
      <c r="B44" s="3">
        <v>366</v>
      </c>
      <c r="C44" s="3" t="s">
        <v>10</v>
      </c>
      <c r="D44" s="3" t="s">
        <v>59</v>
      </c>
      <c r="E44" s="3">
        <v>1.022</v>
      </c>
      <c r="F44" s="3">
        <v>531.61</v>
      </c>
      <c r="G44" s="3">
        <f t="shared" ref="G44" si="5">ROUND(E44*F44*B44/1000,2)</f>
        <v>198.85</v>
      </c>
      <c r="H44" s="3"/>
    </row>
    <row r="45" spans="1:8" s="10" customFormat="1" ht="11.25" customHeight="1" x14ac:dyDescent="0.2">
      <c r="A45" s="16" t="s">
        <v>64</v>
      </c>
      <c r="B45" s="17"/>
      <c r="C45" s="17"/>
      <c r="D45" s="17"/>
      <c r="E45" s="17"/>
      <c r="F45" s="18"/>
      <c r="G45" s="14">
        <f>SUM(G44)</f>
        <v>198.85</v>
      </c>
      <c r="H45" s="14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0</v>
      </c>
      <c r="F54" s="3">
        <v>0</v>
      </c>
      <c r="G54" s="3">
        <v>103.01</v>
      </c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0</v>
      </c>
      <c r="F62" s="3">
        <v>0</v>
      </c>
      <c r="G62" s="3">
        <v>8.58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88</v>
      </c>
      <c r="B65" s="3">
        <v>1</v>
      </c>
      <c r="C65" s="3" t="s">
        <v>69</v>
      </c>
      <c r="D65" s="3" t="s">
        <v>47</v>
      </c>
      <c r="E65" s="3">
        <v>0</v>
      </c>
      <c r="F65" s="3">
        <v>0</v>
      </c>
      <c r="G65" s="3">
        <v>0</v>
      </c>
      <c r="H65" s="3" t="s">
        <v>71</v>
      </c>
    </row>
    <row r="66" spans="1:8" ht="11.25" customHeight="1" x14ac:dyDescent="0.2">
      <c r="A66" s="3" t="s">
        <v>89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18.02</v>
      </c>
      <c r="H66" s="3" t="s">
        <v>71</v>
      </c>
    </row>
    <row r="67" spans="1:8" ht="11.25" customHeight="1" x14ac:dyDescent="0.2">
      <c r="A67" s="3" t="s">
        <v>90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16.309999999999999</v>
      </c>
      <c r="H67" s="3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92</v>
      </c>
      <c r="B69" s="3">
        <v>2</v>
      </c>
      <c r="C69" s="3" t="s">
        <v>69</v>
      </c>
      <c r="D69" s="3" t="s">
        <v>70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94</v>
      </c>
      <c r="B70" s="3">
        <v>2</v>
      </c>
      <c r="C70" s="3" t="s">
        <v>69</v>
      </c>
      <c r="D70" s="3" t="s">
        <v>47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95</v>
      </c>
      <c r="B71" s="3">
        <v>1</v>
      </c>
      <c r="C71" s="3" t="s">
        <v>69</v>
      </c>
      <c r="D71" s="3" t="s">
        <v>41</v>
      </c>
      <c r="E71" s="3">
        <v>0</v>
      </c>
      <c r="F71" s="3">
        <v>0</v>
      </c>
      <c r="G71" s="3">
        <v>0</v>
      </c>
      <c r="H71" s="3" t="s">
        <v>71</v>
      </c>
    </row>
    <row r="72" spans="1:8" ht="11.25" customHeight="1" x14ac:dyDescent="0.2">
      <c r="A72" s="3" t="s">
        <v>96</v>
      </c>
      <c r="B72" s="3">
        <v>1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97</v>
      </c>
      <c r="B73" s="3">
        <v>0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98</v>
      </c>
      <c r="B74" s="3">
        <v>1</v>
      </c>
      <c r="C74" s="3" t="s">
        <v>69</v>
      </c>
      <c r="D74" s="3" t="s">
        <v>19</v>
      </c>
      <c r="E74" s="3">
        <v>0</v>
      </c>
      <c r="F74" s="3">
        <v>0</v>
      </c>
      <c r="G74" s="3">
        <v>8.58</v>
      </c>
      <c r="H74" s="3" t="s">
        <v>71</v>
      </c>
    </row>
    <row r="75" spans="1:8" ht="11.25" customHeight="1" x14ac:dyDescent="0.2">
      <c r="A75" s="3" t="s">
        <v>99</v>
      </c>
      <c r="B75" s="3">
        <v>1</v>
      </c>
      <c r="C75" s="3" t="s">
        <v>69</v>
      </c>
      <c r="D75" s="3" t="s">
        <v>70</v>
      </c>
      <c r="E75" s="3">
        <v>0</v>
      </c>
      <c r="F75" s="3">
        <v>0</v>
      </c>
      <c r="G75" s="3">
        <v>34.33</v>
      </c>
      <c r="H75" s="3" t="s">
        <v>71</v>
      </c>
    </row>
    <row r="76" spans="1:8" ht="11.25" customHeight="1" x14ac:dyDescent="0.2">
      <c r="A76" s="3" t="s">
        <v>100</v>
      </c>
      <c r="B76" s="3">
        <v>1</v>
      </c>
      <c r="C76" s="3" t="s">
        <v>80</v>
      </c>
      <c r="D76" s="3" t="s">
        <v>70</v>
      </c>
      <c r="E76" s="3">
        <v>0</v>
      </c>
      <c r="F76" s="3">
        <v>0</v>
      </c>
      <c r="G76" s="3">
        <v>0</v>
      </c>
      <c r="H76" s="3" t="s">
        <v>80</v>
      </c>
    </row>
    <row r="77" spans="1:8" ht="11.25" customHeight="1" x14ac:dyDescent="0.2">
      <c r="A77" s="3" t="s">
        <v>101</v>
      </c>
      <c r="B77" s="3">
        <v>1</v>
      </c>
      <c r="C77" s="3" t="s">
        <v>69</v>
      </c>
      <c r="D77" s="3" t="s">
        <v>70</v>
      </c>
      <c r="E77" s="3">
        <v>0</v>
      </c>
      <c r="F77" s="3">
        <v>0</v>
      </c>
      <c r="G77" s="3">
        <v>85.83</v>
      </c>
      <c r="H77" s="3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103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8.24</v>
      </c>
      <c r="H79" s="3" t="s">
        <v>80</v>
      </c>
    </row>
    <row r="80" spans="1:8" ht="11.25" customHeight="1" x14ac:dyDescent="0.2">
      <c r="A80" s="3" t="s">
        <v>104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0</v>
      </c>
      <c r="H80" s="3" t="s">
        <v>80</v>
      </c>
    </row>
    <row r="81" spans="1:8" ht="11.25" customHeight="1" x14ac:dyDescent="0.2">
      <c r="A81" s="3" t="s">
        <v>105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8.93</v>
      </c>
      <c r="H81" s="3" t="s">
        <v>80</v>
      </c>
    </row>
    <row r="82" spans="1:8" ht="11.25" customHeight="1" x14ac:dyDescent="0.2">
      <c r="A82" s="3" t="s">
        <v>106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" t="s">
        <v>107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109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34.33</v>
      </c>
      <c r="H85" s="3" t="s">
        <v>71</v>
      </c>
    </row>
    <row r="86" spans="1:8" ht="11.25" customHeight="1" x14ac:dyDescent="0.2">
      <c r="A86" s="3" t="s">
        <v>110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111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112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113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114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115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85.83</v>
      </c>
      <c r="H91" s="3" t="s">
        <v>71</v>
      </c>
    </row>
    <row r="92" spans="1:8" ht="11.25" customHeight="1" x14ac:dyDescent="0.2">
      <c r="A92" s="3" t="s">
        <v>116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0</v>
      </c>
      <c r="H92" s="3" t="s">
        <v>71</v>
      </c>
    </row>
    <row r="93" spans="1:8" ht="11.25" customHeight="1" x14ac:dyDescent="0.2">
      <c r="A93" s="3" t="s">
        <v>117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49.78</v>
      </c>
      <c r="H93" s="3" t="s">
        <v>71</v>
      </c>
    </row>
    <row r="94" spans="1:8" ht="11.25" customHeight="1" x14ac:dyDescent="0.2">
      <c r="A94" s="3" t="s">
        <v>118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119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120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53.21</v>
      </c>
      <c r="H96" s="3" t="s">
        <v>71</v>
      </c>
    </row>
    <row r="97" spans="1:8" ht="11.25" customHeight="1" x14ac:dyDescent="0.2">
      <c r="A97" s="3" t="s">
        <v>121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3" t="s">
        <v>122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124</v>
      </c>
      <c r="B100" s="3">
        <v>1</v>
      </c>
      <c r="C100" s="3" t="s">
        <v>125</v>
      </c>
      <c r="D100" s="3" t="s">
        <v>47</v>
      </c>
      <c r="E100" s="3">
        <v>0</v>
      </c>
      <c r="F100" s="3">
        <v>0</v>
      </c>
      <c r="G100" s="3">
        <v>9.1</v>
      </c>
      <c r="H100" s="3" t="s">
        <v>125</v>
      </c>
    </row>
    <row r="101" spans="1:8" ht="11.25" customHeight="1" x14ac:dyDescent="0.2">
      <c r="A101" s="3" t="s">
        <v>126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8.07</v>
      </c>
      <c r="H101" s="3" t="s">
        <v>125</v>
      </c>
    </row>
    <row r="102" spans="1:8" ht="11.25" customHeight="1" x14ac:dyDescent="0.2">
      <c r="A102" s="3" t="s">
        <v>127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v>17.170000000000002</v>
      </c>
      <c r="H102" s="3" t="s">
        <v>125</v>
      </c>
    </row>
    <row r="103" spans="1:8" ht="11.25" customHeight="1" x14ac:dyDescent="0.2">
      <c r="A103" s="3" t="s">
        <v>128</v>
      </c>
      <c r="B103" s="3">
        <v>1</v>
      </c>
      <c r="C103" s="3" t="s">
        <v>80</v>
      </c>
      <c r="D103" s="3" t="s">
        <v>19</v>
      </c>
      <c r="E103" s="3">
        <v>0</v>
      </c>
      <c r="F103" s="3">
        <v>0</v>
      </c>
      <c r="G103" s="3">
        <v>0</v>
      </c>
      <c r="H103" s="3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171.65</v>
      </c>
      <c r="H107" s="3"/>
    </row>
    <row r="108" spans="1:8" ht="11.25" customHeight="1" x14ac:dyDescent="0.2">
      <c r="A108" s="3" t="s">
        <v>133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85.83</v>
      </c>
      <c r="H108" s="3"/>
    </row>
    <row r="109" spans="1:8" s="10" customFormat="1" ht="11.25" customHeight="1" x14ac:dyDescent="0.2">
      <c r="A109" s="16" t="s">
        <v>134</v>
      </c>
      <c r="B109" s="17"/>
      <c r="C109" s="17"/>
      <c r="D109" s="17"/>
      <c r="E109" s="17"/>
      <c r="F109" s="18"/>
      <c r="G109" s="14">
        <f>SUM(G49:G108)</f>
        <v>806.80000000000007</v>
      </c>
      <c r="H109" s="14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1</v>
      </c>
      <c r="C112" s="3" t="s">
        <v>80</v>
      </c>
      <c r="D112" s="3" t="s">
        <v>41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137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138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8" ht="11.25" customHeight="1" x14ac:dyDescent="0.2">
      <c r="A115" s="3" t="s">
        <v>139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105.99</v>
      </c>
      <c r="H115" s="3" t="s">
        <v>125</v>
      </c>
    </row>
    <row r="116" spans="1:8" ht="11.25" customHeight="1" x14ac:dyDescent="0.2">
      <c r="A116" s="3" t="s">
        <v>140</v>
      </c>
      <c r="B116" s="3">
        <v>1</v>
      </c>
      <c r="C116" s="3" t="s">
        <v>125</v>
      </c>
      <c r="D116" s="3" t="s">
        <v>70</v>
      </c>
      <c r="E116" s="3">
        <v>0</v>
      </c>
      <c r="F116" s="3">
        <v>0</v>
      </c>
      <c r="G116" s="3">
        <v>78.78</v>
      </c>
      <c r="H116" s="3" t="s">
        <v>125</v>
      </c>
    </row>
    <row r="117" spans="1:8" ht="11.25" customHeight="1" x14ac:dyDescent="0.2">
      <c r="A117" s="3" t="s">
        <v>141</v>
      </c>
      <c r="B117" s="3">
        <v>1</v>
      </c>
      <c r="C117" s="3" t="s">
        <v>125</v>
      </c>
      <c r="D117" s="3" t="s">
        <v>41</v>
      </c>
      <c r="E117" s="3">
        <v>0</v>
      </c>
      <c r="F117" s="3">
        <v>0</v>
      </c>
      <c r="G117" s="3">
        <v>8.58</v>
      </c>
      <c r="H117" s="3" t="s">
        <v>125</v>
      </c>
    </row>
    <row r="118" spans="1:8" ht="11.25" customHeight="1" x14ac:dyDescent="0.2">
      <c r="A118" s="3" t="s">
        <v>142</v>
      </c>
      <c r="B118" s="3">
        <v>0</v>
      </c>
      <c r="C118" s="3" t="s">
        <v>125</v>
      </c>
      <c r="D118" s="3" t="s">
        <v>41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143</v>
      </c>
      <c r="B119" s="3">
        <v>0</v>
      </c>
      <c r="C119" s="3" t="s">
        <v>125</v>
      </c>
      <c r="D119" s="3" t="s">
        <v>19</v>
      </c>
      <c r="E119" s="3">
        <v>0</v>
      </c>
      <c r="F119" s="3">
        <v>0</v>
      </c>
      <c r="G119" s="3">
        <v>0</v>
      </c>
      <c r="H119" s="3" t="s">
        <v>125</v>
      </c>
    </row>
    <row r="120" spans="1:8" ht="11.25" customHeight="1" x14ac:dyDescent="0.2">
      <c r="A120" s="3" t="s">
        <v>144</v>
      </c>
      <c r="B120" s="3">
        <v>1</v>
      </c>
      <c r="C120" s="3" t="s">
        <v>125</v>
      </c>
      <c r="D120" s="3" t="s">
        <v>70</v>
      </c>
      <c r="E120" s="3">
        <v>1000</v>
      </c>
      <c r="F120" s="3">
        <v>17.170000000000002</v>
      </c>
      <c r="G120" s="3">
        <v>17.170000000000002</v>
      </c>
      <c r="H120" s="3" t="s">
        <v>125</v>
      </c>
    </row>
    <row r="121" spans="1:8" ht="11.25" customHeight="1" x14ac:dyDescent="0.2">
      <c r="A121" s="3" t="s">
        <v>145</v>
      </c>
      <c r="B121" s="3">
        <v>1</v>
      </c>
      <c r="C121" s="3" t="s">
        <v>125</v>
      </c>
      <c r="D121" s="3" t="s">
        <v>70</v>
      </c>
      <c r="E121" s="3">
        <v>0</v>
      </c>
      <c r="F121" s="3">
        <v>0</v>
      </c>
      <c r="G121" s="23">
        <v>53.2</v>
      </c>
      <c r="H121" s="3" t="s">
        <v>125</v>
      </c>
    </row>
    <row r="122" spans="1:8" ht="11.25" customHeight="1" x14ac:dyDescent="0.2">
      <c r="A122" s="3" t="s">
        <v>146</v>
      </c>
      <c r="B122" s="3">
        <v>1</v>
      </c>
      <c r="C122" s="3" t="s">
        <v>80</v>
      </c>
      <c r="D122" s="3" t="s">
        <v>19</v>
      </c>
      <c r="E122" s="3">
        <v>0</v>
      </c>
      <c r="F122" s="3">
        <v>0</v>
      </c>
      <c r="G122" s="3">
        <v>8.93</v>
      </c>
      <c r="H122" s="3" t="s">
        <v>80</v>
      </c>
    </row>
    <row r="123" spans="1:8" ht="11.25" customHeight="1" x14ac:dyDescent="0.2">
      <c r="A123" s="3" t="s">
        <v>147</v>
      </c>
      <c r="B123" s="3">
        <v>1</v>
      </c>
      <c r="C123" s="3" t="s">
        <v>80</v>
      </c>
      <c r="D123" s="3" t="s">
        <v>41</v>
      </c>
      <c r="E123" s="3">
        <v>0</v>
      </c>
      <c r="F123" s="3">
        <v>0</v>
      </c>
      <c r="G123" s="3">
        <v>8.24</v>
      </c>
      <c r="H123" s="3"/>
    </row>
    <row r="124" spans="1:8" ht="11.25" customHeight="1" x14ac:dyDescent="0.2">
      <c r="A124" s="3" t="s">
        <v>148</v>
      </c>
      <c r="B124" s="3">
        <v>1</v>
      </c>
      <c r="C124" s="3" t="s">
        <v>125</v>
      </c>
      <c r="D124" s="3" t="s">
        <v>19</v>
      </c>
      <c r="E124" s="3">
        <v>0</v>
      </c>
      <c r="F124" s="3">
        <v>0</v>
      </c>
      <c r="G124" s="3">
        <v>23.19</v>
      </c>
      <c r="H124" s="3" t="s">
        <v>125</v>
      </c>
    </row>
    <row r="125" spans="1:8" ht="11.25" customHeight="1" x14ac:dyDescent="0.2">
      <c r="A125" s="3" t="s">
        <v>149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59.36</v>
      </c>
      <c r="G125" s="3">
        <v>59.36</v>
      </c>
      <c r="H125" s="3"/>
    </row>
    <row r="126" spans="1:8" ht="11.25" customHeight="1" x14ac:dyDescent="0.2">
      <c r="A126" s="3" t="s">
        <v>150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7.49</v>
      </c>
      <c r="G126" s="3">
        <v>7.49</v>
      </c>
      <c r="H126" s="3"/>
    </row>
    <row r="127" spans="1:8" ht="11.25" customHeight="1" x14ac:dyDescent="0.2">
      <c r="A127" s="3" t="s">
        <v>151</v>
      </c>
      <c r="B127" s="3">
        <v>1</v>
      </c>
      <c r="C127" s="3" t="s">
        <v>10</v>
      </c>
      <c r="D127" s="3" t="s">
        <v>70</v>
      </c>
      <c r="E127" s="3">
        <v>1000</v>
      </c>
      <c r="F127" s="3">
        <v>22.28</v>
      </c>
      <c r="G127" s="3">
        <v>22.28</v>
      </c>
      <c r="H127" s="3"/>
    </row>
    <row r="128" spans="1:8" ht="11.25" customHeight="1" x14ac:dyDescent="0.2">
      <c r="A128" s="3" t="s">
        <v>152</v>
      </c>
      <c r="B128" s="3">
        <v>1</v>
      </c>
      <c r="C128" s="3" t="s">
        <v>125</v>
      </c>
      <c r="D128" s="3" t="s">
        <v>19</v>
      </c>
      <c r="E128" s="3">
        <v>0</v>
      </c>
      <c r="F128" s="3">
        <v>0</v>
      </c>
      <c r="G128" s="3">
        <v>9.1</v>
      </c>
      <c r="H128" s="3" t="s">
        <v>125</v>
      </c>
    </row>
    <row r="129" spans="1:8" ht="11.25" customHeight="1" x14ac:dyDescent="0.2">
      <c r="A129" s="3" t="s">
        <v>153</v>
      </c>
      <c r="B129" s="3">
        <v>0</v>
      </c>
      <c r="C129" s="3" t="s">
        <v>125</v>
      </c>
      <c r="D129" s="3" t="s">
        <v>19</v>
      </c>
      <c r="E129" s="3">
        <v>0</v>
      </c>
      <c r="F129" s="3">
        <v>0</v>
      </c>
      <c r="G129" s="3">
        <v>0</v>
      </c>
      <c r="H129" s="3" t="s">
        <v>125</v>
      </c>
    </row>
    <row r="130" spans="1:8" ht="11.25" customHeight="1" x14ac:dyDescent="0.2">
      <c r="A130" s="3" t="s">
        <v>154</v>
      </c>
      <c r="B130" s="3">
        <v>0</v>
      </c>
      <c r="C130" s="3" t="s">
        <v>155</v>
      </c>
      <c r="D130" s="3" t="s">
        <v>19</v>
      </c>
      <c r="E130" s="3">
        <v>0</v>
      </c>
      <c r="F130" s="3">
        <v>0</v>
      </c>
      <c r="G130" s="3">
        <v>0</v>
      </c>
      <c r="H130" s="3" t="s">
        <v>155</v>
      </c>
    </row>
    <row r="131" spans="1:8" ht="11.25" customHeight="1" x14ac:dyDescent="0.2">
      <c r="A131" s="3" t="s">
        <v>156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127.37</v>
      </c>
      <c r="H131" s="3" t="s">
        <v>125</v>
      </c>
    </row>
    <row r="132" spans="1:8" ht="11.25" customHeight="1" x14ac:dyDescent="0.2">
      <c r="A132" s="3" t="s">
        <v>157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89.16</v>
      </c>
      <c r="H132" s="3" t="s">
        <v>125</v>
      </c>
    </row>
    <row r="133" spans="1:8" ht="11.25" customHeight="1" x14ac:dyDescent="0.2">
      <c r="A133" s="3" t="s">
        <v>158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109.17</v>
      </c>
      <c r="H133" s="3" t="s">
        <v>125</v>
      </c>
    </row>
    <row r="134" spans="1:8" ht="11.25" customHeight="1" x14ac:dyDescent="0.2">
      <c r="A134" s="3" t="s">
        <v>159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92.79</v>
      </c>
      <c r="H134" s="3" t="s">
        <v>125</v>
      </c>
    </row>
    <row r="135" spans="1:8" ht="11.25" customHeight="1" x14ac:dyDescent="0.2">
      <c r="A135" s="3" t="s">
        <v>160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54.59</v>
      </c>
      <c r="H135" s="3" t="s">
        <v>125</v>
      </c>
    </row>
    <row r="136" spans="1:8" ht="11.25" customHeight="1" x14ac:dyDescent="0.2">
      <c r="A136" s="3" t="s">
        <v>161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3">
        <v>16.38</v>
      </c>
      <c r="H136" s="3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162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18.88</v>
      </c>
      <c r="H138" s="3"/>
    </row>
    <row r="139" spans="1:8" ht="11.25" customHeight="1" x14ac:dyDescent="0.2">
      <c r="A139" s="3" t="s">
        <v>163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">
        <v>29.91</v>
      </c>
      <c r="H139" s="3"/>
    </row>
    <row r="140" spans="1:8" ht="11.25" customHeight="1" x14ac:dyDescent="0.2">
      <c r="A140" s="3" t="s">
        <v>164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165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166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167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168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169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170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171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172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173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174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175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176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177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51.5</v>
      </c>
      <c r="H153" s="3"/>
    </row>
    <row r="154" spans="1:8" ht="11.25" customHeight="1" x14ac:dyDescent="0.2">
      <c r="A154" s="3" t="s">
        <v>178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8.58</v>
      </c>
      <c r="H154" s="3"/>
    </row>
    <row r="155" spans="1:8" s="10" customFormat="1" ht="11.25" customHeight="1" x14ac:dyDescent="0.2">
      <c r="A155" s="16" t="s">
        <v>179</v>
      </c>
      <c r="B155" s="17"/>
      <c r="C155" s="17"/>
      <c r="D155" s="17"/>
      <c r="E155" s="17"/>
      <c r="F155" s="18"/>
      <c r="G155" s="14">
        <f>SUM(G112:G154)</f>
        <v>1000.64</v>
      </c>
      <c r="H155" s="14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181</v>
      </c>
      <c r="B157" s="3">
        <v>366</v>
      </c>
      <c r="C157" s="3" t="s">
        <v>155</v>
      </c>
      <c r="D157" s="3" t="s">
        <v>19</v>
      </c>
      <c r="E157" s="3">
        <v>12</v>
      </c>
      <c r="F157" s="3">
        <v>107.49</v>
      </c>
      <c r="G157" s="23">
        <f t="shared" ref="G157" si="6">ROUND(E157*F157*B157/1000,2)</f>
        <v>472.1</v>
      </c>
      <c r="H157" s="3" t="s">
        <v>155</v>
      </c>
    </row>
    <row r="158" spans="1:8" s="10" customFormat="1" ht="11.25" customHeight="1" x14ac:dyDescent="0.2">
      <c r="A158" s="16" t="s">
        <v>182</v>
      </c>
      <c r="B158" s="17"/>
      <c r="C158" s="17"/>
      <c r="D158" s="17"/>
      <c r="E158" s="17"/>
      <c r="F158" s="18"/>
      <c r="G158" s="24">
        <f>SUM(G157)</f>
        <v>472.1</v>
      </c>
      <c r="H158" s="14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184</v>
      </c>
      <c r="B160" s="3">
        <v>1</v>
      </c>
      <c r="C160" s="3" t="s">
        <v>10</v>
      </c>
      <c r="D160" s="3" t="s">
        <v>70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185</v>
      </c>
      <c r="B161" s="3">
        <v>12</v>
      </c>
      <c r="C161" s="3" t="s">
        <v>10</v>
      </c>
      <c r="D161" s="3" t="s">
        <v>70</v>
      </c>
      <c r="E161" s="3">
        <v>6</v>
      </c>
      <c r="F161" s="3">
        <v>1281.72</v>
      </c>
      <c r="G161" s="23">
        <f t="shared" ref="G161" si="7">ROUND(E161*F161*B161/1000,2)</f>
        <v>92.28</v>
      </c>
      <c r="H161" s="3" t="s">
        <v>23</v>
      </c>
    </row>
    <row r="162" spans="1:8" ht="11.25" customHeight="1" x14ac:dyDescent="0.2">
      <c r="A162" s="3" t="s">
        <v>186</v>
      </c>
      <c r="B162" s="3">
        <v>1</v>
      </c>
      <c r="C162" s="3" t="s">
        <v>10</v>
      </c>
      <c r="D162" s="3" t="s">
        <v>70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187</v>
      </c>
      <c r="B163" s="17"/>
      <c r="C163" s="17"/>
      <c r="D163" s="17"/>
      <c r="E163" s="17"/>
      <c r="F163" s="18"/>
      <c r="G163" s="14">
        <f>SUM(G160:G162)</f>
        <v>92.28</v>
      </c>
      <c r="H163" s="14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189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">
        <v>24.11</v>
      </c>
      <c r="H165" s="3"/>
    </row>
    <row r="166" spans="1:8" ht="11.25" customHeight="1" x14ac:dyDescent="0.2">
      <c r="A166" s="3" t="s">
        <v>190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191</v>
      </c>
      <c r="B167" s="3">
        <v>1</v>
      </c>
      <c r="C167" s="3" t="s">
        <v>10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192</v>
      </c>
      <c r="B168" s="17"/>
      <c r="C168" s="17"/>
      <c r="D168" s="17"/>
      <c r="E168" s="17"/>
      <c r="F168" s="18"/>
      <c r="G168" s="14">
        <f>SUM(G165:G167)</f>
        <v>24.11</v>
      </c>
      <c r="H168" s="14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194</v>
      </c>
      <c r="B170" s="3">
        <v>0</v>
      </c>
      <c r="C170" s="3" t="s">
        <v>195</v>
      </c>
      <c r="D170" s="3" t="s">
        <v>70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0</v>
      </c>
      <c r="C171" s="3" t="s">
        <v>195</v>
      </c>
      <c r="D171" s="3" t="s">
        <v>70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366</v>
      </c>
      <c r="C174" s="3" t="s">
        <v>200</v>
      </c>
      <c r="D174" s="3" t="s">
        <v>70</v>
      </c>
      <c r="E174" s="3">
        <v>0</v>
      </c>
      <c r="F174" s="3">
        <v>0</v>
      </c>
      <c r="G174" s="3">
        <v>60.88</v>
      </c>
      <c r="H174" s="3" t="s">
        <v>200</v>
      </c>
    </row>
    <row r="175" spans="1:8" ht="11.25" customHeight="1" x14ac:dyDescent="0.2">
      <c r="A175" s="3" t="s">
        <v>201</v>
      </c>
      <c r="B175" s="3">
        <v>366</v>
      </c>
      <c r="C175" s="3" t="s">
        <v>200</v>
      </c>
      <c r="D175" s="3" t="s">
        <v>70</v>
      </c>
      <c r="E175" s="3">
        <v>0</v>
      </c>
      <c r="F175" s="3">
        <v>0</v>
      </c>
      <c r="G175" s="3">
        <v>52.12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24">
        <f>SUM(G174:G175)</f>
        <v>113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365</v>
      </c>
      <c r="C178" s="3" t="s">
        <v>130</v>
      </c>
      <c r="D178" s="3"/>
      <c r="E178" s="3">
        <v>0</v>
      </c>
      <c r="F178" s="3">
        <v>0</v>
      </c>
      <c r="G178" s="3">
        <v>245.34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245.34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366</v>
      </c>
      <c r="C182" s="3" t="s">
        <v>130</v>
      </c>
      <c r="D182" s="3" t="s">
        <v>47</v>
      </c>
      <c r="E182" s="3">
        <v>0</v>
      </c>
      <c r="F182" s="3">
        <v>0</v>
      </c>
      <c r="G182" s="3">
        <v>59.62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59.62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70</v>
      </c>
      <c r="E187" s="3">
        <v>0</v>
      </c>
      <c r="F187" s="3">
        <v>0</v>
      </c>
      <c r="G187" s="3">
        <v>27.14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10</v>
      </c>
      <c r="D188" s="3" t="s">
        <v>70</v>
      </c>
      <c r="E188" s="3">
        <v>0</v>
      </c>
      <c r="F188" s="3">
        <v>0</v>
      </c>
      <c r="G188" s="3">
        <v>13.62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40.76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0</v>
      </c>
      <c r="C196" s="3" t="s">
        <v>195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0</v>
      </c>
      <c r="C197" s="3" t="s">
        <v>195</v>
      </c>
      <c r="D197" s="3" t="s">
        <v>11</v>
      </c>
      <c r="E197" s="3">
        <v>0</v>
      </c>
      <c r="F197" s="3">
        <v>0</v>
      </c>
      <c r="G197" s="3">
        <v>0</v>
      </c>
      <c r="H197" s="3" t="s">
        <v>224</v>
      </c>
    </row>
    <row r="198" spans="1:8" ht="11.25" customHeight="1" x14ac:dyDescent="0.2">
      <c r="A198" s="3" t="s">
        <v>225</v>
      </c>
      <c r="B198" s="3">
        <v>0</v>
      </c>
      <c r="C198" s="3" t="s">
        <v>195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226</v>
      </c>
      <c r="B199" s="3">
        <v>0</v>
      </c>
      <c r="C199" s="3" t="s">
        <v>195</v>
      </c>
      <c r="D199" s="3" t="s">
        <v>70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227</v>
      </c>
      <c r="B200" s="3">
        <v>0</v>
      </c>
      <c r="C200" s="3" t="s">
        <v>195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195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195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230</v>
      </c>
      <c r="B203" s="3">
        <v>0</v>
      </c>
      <c r="C203" s="3" t="s">
        <v>195</v>
      </c>
      <c r="D203" s="3" t="s">
        <v>70</v>
      </c>
      <c r="E203" s="3">
        <v>0</v>
      </c>
      <c r="F203" s="3">
        <v>0</v>
      </c>
      <c r="G203" s="3">
        <v>0</v>
      </c>
      <c r="H203" s="3" t="s">
        <v>231</v>
      </c>
    </row>
    <row r="204" spans="1:8" ht="11.25" customHeight="1" x14ac:dyDescent="0.2">
      <c r="A204" s="3" t="s">
        <v>232</v>
      </c>
      <c r="B204" s="3">
        <v>0</v>
      </c>
      <c r="C204" s="3" t="s">
        <v>195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233</v>
      </c>
      <c r="B205" s="3">
        <v>0</v>
      </c>
      <c r="C205" s="3" t="s">
        <v>195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234</v>
      </c>
    </row>
    <row r="206" spans="1:8" s="10" customFormat="1" ht="11.25" customHeight="1" x14ac:dyDescent="0.2">
      <c r="A206" s="16" t="s">
        <v>235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236</v>
      </c>
      <c r="B207" s="17"/>
      <c r="C207" s="17"/>
      <c r="D207" s="17"/>
      <c r="E207" s="17"/>
      <c r="F207" s="18"/>
      <c r="G207" s="14">
        <f>G37+G42+G45+G109+G155+G158+G163+G168+G172+G176+G179+G185+G194+G206+G4</f>
        <v>5357.6</v>
      </c>
      <c r="H207" s="14"/>
    </row>
    <row r="209" spans="1:8" x14ac:dyDescent="0.2">
      <c r="E209" s="4" t="s">
        <v>240</v>
      </c>
      <c r="F209" s="4">
        <f>(25.51*6+26.53*6)/12</f>
        <v>26.02</v>
      </c>
      <c r="G209" s="20">
        <f>G207*1000/F210/12</f>
        <v>26.019993861193029</v>
      </c>
      <c r="H209" s="21">
        <f>F209/G209</f>
        <v>1.0000002359265341</v>
      </c>
    </row>
    <row r="210" spans="1:8" x14ac:dyDescent="0.2">
      <c r="E210" s="4" t="s">
        <v>241</v>
      </c>
      <c r="F210" s="4">
        <v>17158.599999999999</v>
      </c>
      <c r="G210" s="20">
        <f>F210*F209*12/1000</f>
        <v>5357.6012639999999</v>
      </c>
    </row>
    <row r="211" spans="1:8" x14ac:dyDescent="0.2">
      <c r="G211" s="20"/>
    </row>
    <row r="212" spans="1:8" x14ac:dyDescent="0.2">
      <c r="F212" s="4" t="s">
        <v>242</v>
      </c>
      <c r="G212" s="20">
        <f>G210-G207</f>
        <v>1.2639999995371909E-3</v>
      </c>
      <c r="H212" s="22">
        <f>G214-G207</f>
        <v>-535.7588624</v>
      </c>
    </row>
    <row r="213" spans="1:8" x14ac:dyDescent="0.2">
      <c r="G213" s="20"/>
    </row>
    <row r="214" spans="1:8" x14ac:dyDescent="0.2">
      <c r="G214" s="20">
        <f>G210*0.9</f>
        <v>4821.8411376000004</v>
      </c>
    </row>
    <row r="215" spans="1:8" x14ac:dyDescent="0.2">
      <c r="F215" s="4" t="s">
        <v>243</v>
      </c>
      <c r="G215" s="20">
        <f>G210*0.1</f>
        <v>535.76012639999999</v>
      </c>
    </row>
    <row r="216" spans="1:8" x14ac:dyDescent="0.2">
      <c r="G216" s="20">
        <f>SUM(G214:G215)</f>
        <v>5357.6012640000008</v>
      </c>
    </row>
    <row r="219" spans="1:8" x14ac:dyDescent="0.2">
      <c r="A219" s="28" t="s">
        <v>244</v>
      </c>
      <c r="B219" s="28"/>
      <c r="C219" s="28"/>
      <c r="D219" s="28"/>
      <c r="E219" s="28"/>
      <c r="F219" s="28"/>
      <c r="G219" s="28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tabSelected="1" topLeftCell="A217" workbookViewId="0">
      <selection activeCell="A223" sqref="A223:G231"/>
    </sheetView>
  </sheetViews>
  <sheetFormatPr defaultRowHeight="15" x14ac:dyDescent="0.2"/>
  <cols>
    <col min="1" max="1" width="34.5703125" style="4" customWidth="1"/>
    <col min="2" max="16384" width="9.140625" style="4"/>
  </cols>
  <sheetData>
    <row r="1" spans="1:10" s="1" customFormat="1" ht="15.75" x14ac:dyDescent="0.25">
      <c r="A1" s="5" t="s">
        <v>246</v>
      </c>
    </row>
    <row r="2" spans="1:10" s="1" customFormat="1" ht="17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0" ht="11.25" customHeight="1" x14ac:dyDescent="0.2">
      <c r="A3" s="25" t="s">
        <v>1</v>
      </c>
      <c r="B3" s="6" t="s">
        <v>2</v>
      </c>
      <c r="C3" s="8"/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</row>
    <row r="4" spans="1:10" ht="11.25" customHeight="1" x14ac:dyDescent="0.2">
      <c r="A4" s="19" t="s">
        <v>239</v>
      </c>
      <c r="B4" s="26"/>
      <c r="C4" s="26"/>
      <c r="D4" s="25"/>
      <c r="E4" s="25"/>
      <c r="F4" s="25"/>
      <c r="G4" s="25">
        <v>546.26</v>
      </c>
      <c r="H4" s="25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417.5</v>
      </c>
      <c r="F6" s="3">
        <v>2.4700000000000002</v>
      </c>
      <c r="G6" s="3">
        <f>ROUND(E6*F6*B6/1000,2)</f>
        <v>308.33999999999997</v>
      </c>
      <c r="H6" s="3" t="s">
        <v>12</v>
      </c>
      <c r="J6" s="4">
        <f>ROUND(F6*1.02,2)</f>
        <v>2.52</v>
      </c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417.5</v>
      </c>
      <c r="F7" s="3">
        <v>3.49</v>
      </c>
      <c r="G7" s="3">
        <f t="shared" ref="G7:G25" si="0">ROUND(E7*F7*B7/1000,2)</f>
        <v>17.48</v>
      </c>
      <c r="H7" s="3"/>
      <c r="J7" s="4">
        <f t="shared" ref="J7:J44" si="1">ROUND(F7*1.02,2)</f>
        <v>3.56</v>
      </c>
    </row>
    <row r="8" spans="1:10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2087.5</v>
      </c>
      <c r="F8" s="3">
        <v>2.15</v>
      </c>
      <c r="G8" s="3">
        <f t="shared" si="0"/>
        <v>233.38</v>
      </c>
      <c r="H8" s="3" t="s">
        <v>15</v>
      </c>
      <c r="J8" s="4">
        <f t="shared" si="1"/>
        <v>2.19</v>
      </c>
    </row>
    <row r="9" spans="1:10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2087.5</v>
      </c>
      <c r="F9" s="3">
        <v>2.74</v>
      </c>
      <c r="G9" s="3">
        <f t="shared" si="0"/>
        <v>68.64</v>
      </c>
      <c r="H9" s="3"/>
      <c r="J9" s="4">
        <f t="shared" si="1"/>
        <v>2.79</v>
      </c>
    </row>
    <row r="10" spans="1:10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249.3</v>
      </c>
      <c r="F10" s="3">
        <v>3.33</v>
      </c>
      <c r="G10" s="3">
        <f t="shared" si="0"/>
        <v>248.22</v>
      </c>
      <c r="H10" s="3" t="s">
        <v>15</v>
      </c>
      <c r="J10" s="4">
        <f t="shared" si="1"/>
        <v>3.4</v>
      </c>
    </row>
    <row r="11" spans="1:10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36</v>
      </c>
      <c r="F11" s="3">
        <v>21.23</v>
      </c>
      <c r="G11" s="3">
        <f t="shared" si="0"/>
        <v>39.74</v>
      </c>
      <c r="H11" s="3" t="s">
        <v>12</v>
      </c>
      <c r="J11" s="4">
        <f t="shared" si="1"/>
        <v>21.65</v>
      </c>
    </row>
    <row r="12" spans="1:10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13.2</v>
      </c>
      <c r="F12" s="3">
        <v>3.52</v>
      </c>
      <c r="G12" s="3">
        <f t="shared" si="0"/>
        <v>13.89</v>
      </c>
      <c r="H12" s="3" t="s">
        <v>12</v>
      </c>
      <c r="J12" s="4">
        <f t="shared" si="1"/>
        <v>3.59</v>
      </c>
    </row>
    <row r="13" spans="1:10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3">
        <v>0</v>
      </c>
      <c r="G13" s="3">
        <f t="shared" si="0"/>
        <v>0</v>
      </c>
      <c r="H13" s="3" t="s">
        <v>23</v>
      </c>
      <c r="J13" s="4">
        <f t="shared" si="1"/>
        <v>0</v>
      </c>
    </row>
    <row r="14" spans="1:10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120</v>
      </c>
      <c r="F14" s="3">
        <v>9.0500000000000007</v>
      </c>
      <c r="G14" s="3">
        <f t="shared" si="0"/>
        <v>1.0900000000000001</v>
      </c>
      <c r="H14" s="3" t="s">
        <v>25</v>
      </c>
      <c r="J14" s="4">
        <f t="shared" si="1"/>
        <v>9.23</v>
      </c>
    </row>
    <row r="15" spans="1:10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5762.4</v>
      </c>
      <c r="F15" s="3">
        <v>3.01</v>
      </c>
      <c r="G15" s="23">
        <f t="shared" si="0"/>
        <v>17.34</v>
      </c>
      <c r="H15" s="3" t="s">
        <v>25</v>
      </c>
      <c r="J15" s="4">
        <f t="shared" si="1"/>
        <v>3.07</v>
      </c>
    </row>
    <row r="16" spans="1:10" ht="11.25" customHeight="1" x14ac:dyDescent="0.2">
      <c r="A16" s="3" t="s">
        <v>27</v>
      </c>
      <c r="B16" s="3">
        <v>1</v>
      </c>
      <c r="C16" s="3" t="s">
        <v>10</v>
      </c>
      <c r="D16" s="3" t="s">
        <v>19</v>
      </c>
      <c r="E16" s="3">
        <v>264</v>
      </c>
      <c r="F16" s="3">
        <v>1.87</v>
      </c>
      <c r="G16" s="3">
        <f t="shared" si="0"/>
        <v>0.49</v>
      </c>
      <c r="H16" s="3" t="s">
        <v>25</v>
      </c>
      <c r="J16" s="4">
        <f t="shared" si="1"/>
        <v>1.91</v>
      </c>
    </row>
    <row r="17" spans="1:10" ht="11.25" customHeight="1" x14ac:dyDescent="0.2">
      <c r="A17" s="3" t="s">
        <v>28</v>
      </c>
      <c r="B17" s="3">
        <v>1</v>
      </c>
      <c r="C17" s="3" t="s">
        <v>10</v>
      </c>
      <c r="D17" s="3" t="s">
        <v>11</v>
      </c>
      <c r="E17" s="3">
        <v>57.6</v>
      </c>
      <c r="F17" s="3">
        <v>4.3899999999999997</v>
      </c>
      <c r="G17" s="3">
        <f t="shared" si="0"/>
        <v>0.25</v>
      </c>
      <c r="H17" s="3" t="s">
        <v>25</v>
      </c>
      <c r="J17" s="4">
        <f t="shared" si="1"/>
        <v>4.4800000000000004</v>
      </c>
    </row>
    <row r="18" spans="1:10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40.299999999999997</v>
      </c>
      <c r="F18" s="3">
        <v>4.37</v>
      </c>
      <c r="G18" s="3">
        <f t="shared" si="0"/>
        <v>0.35</v>
      </c>
      <c r="H18" s="3" t="s">
        <v>30</v>
      </c>
      <c r="J18" s="4">
        <f t="shared" si="1"/>
        <v>4.46</v>
      </c>
    </row>
    <row r="19" spans="1:10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3">
        <v>0</v>
      </c>
      <c r="G19" s="3">
        <f t="shared" si="0"/>
        <v>0</v>
      </c>
      <c r="H19" s="3" t="s">
        <v>25</v>
      </c>
      <c r="J19" s="4">
        <f t="shared" si="1"/>
        <v>0</v>
      </c>
    </row>
    <row r="20" spans="1:10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86.4</v>
      </c>
      <c r="F20" s="3">
        <v>2.83</v>
      </c>
      <c r="G20" s="3">
        <f t="shared" si="0"/>
        <v>0.24</v>
      </c>
      <c r="H20" s="3" t="s">
        <v>25</v>
      </c>
      <c r="J20" s="4">
        <f t="shared" si="1"/>
        <v>2.89</v>
      </c>
    </row>
    <row r="21" spans="1:10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37.299999999999997</v>
      </c>
      <c r="F21" s="3">
        <v>2.69</v>
      </c>
      <c r="G21" s="23">
        <f t="shared" si="0"/>
        <v>0.1</v>
      </c>
      <c r="H21" s="3" t="s">
        <v>25</v>
      </c>
      <c r="J21" s="4">
        <f t="shared" si="1"/>
        <v>2.74</v>
      </c>
    </row>
    <row r="22" spans="1:10" ht="11.25" customHeight="1" x14ac:dyDescent="0.2">
      <c r="A22" s="3" t="s">
        <v>34</v>
      </c>
      <c r="B22" s="3">
        <v>2</v>
      </c>
      <c r="C22" s="3" t="s">
        <v>10</v>
      </c>
      <c r="D22" s="3" t="s">
        <v>11</v>
      </c>
      <c r="E22" s="3">
        <v>21.6</v>
      </c>
      <c r="F22" s="3">
        <v>5.43</v>
      </c>
      <c r="G22" s="3">
        <f t="shared" si="0"/>
        <v>0.23</v>
      </c>
      <c r="H22" s="3" t="s">
        <v>30</v>
      </c>
      <c r="J22" s="4">
        <f t="shared" si="1"/>
        <v>5.54</v>
      </c>
    </row>
    <row r="23" spans="1:10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37.299999999999997</v>
      </c>
      <c r="F23" s="3">
        <v>2.69</v>
      </c>
      <c r="G23" s="23">
        <f t="shared" si="0"/>
        <v>0.1</v>
      </c>
      <c r="H23" s="3" t="s">
        <v>25</v>
      </c>
      <c r="J23" s="4">
        <f t="shared" si="1"/>
        <v>2.74</v>
      </c>
    </row>
    <row r="24" spans="1:10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22</v>
      </c>
      <c r="F24" s="3">
        <v>2.1800000000000002</v>
      </c>
      <c r="G24" s="3">
        <f t="shared" si="0"/>
        <v>0.05</v>
      </c>
      <c r="H24" s="3" t="s">
        <v>25</v>
      </c>
      <c r="J24" s="4">
        <f t="shared" si="1"/>
        <v>2.2200000000000002</v>
      </c>
    </row>
    <row r="25" spans="1:10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2392</v>
      </c>
      <c r="F25" s="3">
        <v>2.19</v>
      </c>
      <c r="G25" s="3">
        <f t="shared" si="0"/>
        <v>10.48</v>
      </c>
      <c r="H25" s="3" t="s">
        <v>30</v>
      </c>
      <c r="J25" s="4">
        <f t="shared" si="1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7"/>
      <c r="G26" s="7"/>
      <c r="H26" s="8"/>
      <c r="J26" s="4">
        <f t="shared" si="1"/>
        <v>0</v>
      </c>
    </row>
    <row r="27" spans="1:10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3">
        <v>0</v>
      </c>
      <c r="G27" s="3">
        <v>0</v>
      </c>
      <c r="H27" s="3" t="s">
        <v>42</v>
      </c>
      <c r="J27" s="4">
        <f t="shared" si="1"/>
        <v>0</v>
      </c>
    </row>
    <row r="28" spans="1:10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3">
        <v>0</v>
      </c>
      <c r="G28" s="3">
        <v>0</v>
      </c>
      <c r="H28" s="3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7"/>
      <c r="G29" s="7"/>
      <c r="H29" s="8"/>
      <c r="J29" s="4">
        <f t="shared" si="1"/>
        <v>0</v>
      </c>
    </row>
    <row r="30" spans="1:10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3">
        <v>0</v>
      </c>
      <c r="G30" s="3">
        <v>48.62</v>
      </c>
      <c r="H30" s="3" t="s">
        <v>48</v>
      </c>
      <c r="J30" s="4">
        <f t="shared" si="1"/>
        <v>0</v>
      </c>
    </row>
    <row r="31" spans="1:10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3">
        <v>0</v>
      </c>
      <c r="G31" s="3">
        <v>0</v>
      </c>
      <c r="H31" s="3" t="s">
        <v>50</v>
      </c>
      <c r="J31" s="4">
        <f t="shared" si="1"/>
        <v>0</v>
      </c>
    </row>
    <row r="32" spans="1:10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2249</v>
      </c>
      <c r="F32" s="3">
        <v>1.81</v>
      </c>
      <c r="G32" s="3">
        <f t="shared" ref="G32:G33" si="2">ROUND(E32*F32*B32/1000,2)</f>
        <v>4.07</v>
      </c>
      <c r="H32" s="3" t="s">
        <v>25</v>
      </c>
      <c r="J32" s="4">
        <f t="shared" si="1"/>
        <v>1.85</v>
      </c>
    </row>
    <row r="33" spans="1:10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1980</v>
      </c>
      <c r="F33" s="3">
        <v>1.81</v>
      </c>
      <c r="G33" s="23">
        <f t="shared" si="2"/>
        <v>3.58</v>
      </c>
      <c r="H33" s="3" t="s">
        <v>25</v>
      </c>
      <c r="J33" s="4">
        <f t="shared" si="1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7"/>
      <c r="G34" s="7"/>
      <c r="H34" s="8"/>
      <c r="J34" s="4">
        <f t="shared" si="1"/>
        <v>0</v>
      </c>
    </row>
    <row r="35" spans="1:10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60</v>
      </c>
      <c r="F35" s="3">
        <v>8.9700000000000006</v>
      </c>
      <c r="G35" s="23">
        <f t="shared" ref="G35:G36" si="3">ROUND(E35*F35*B35/1000,2)</f>
        <v>196.44</v>
      </c>
      <c r="H35" s="3"/>
      <c r="J35" s="4">
        <f t="shared" si="1"/>
        <v>9.15</v>
      </c>
    </row>
    <row r="36" spans="1:10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123</v>
      </c>
      <c r="F36" s="3">
        <v>3.89</v>
      </c>
      <c r="G36" s="3">
        <f t="shared" si="3"/>
        <v>11.48</v>
      </c>
      <c r="H36" s="3"/>
      <c r="J36" s="4">
        <f t="shared" si="1"/>
        <v>3.97</v>
      </c>
    </row>
    <row r="37" spans="1:10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7">
        <f>SUM(G6:G36)</f>
        <v>1224.6000000000004</v>
      </c>
      <c r="H37" s="27"/>
      <c r="J37" s="4">
        <f t="shared" si="1"/>
        <v>0</v>
      </c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  <c r="J38" s="4">
        <f t="shared" si="1"/>
        <v>0</v>
      </c>
    </row>
    <row r="39" spans="1:10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3.27</v>
      </c>
      <c r="F39" s="3">
        <v>234.57</v>
      </c>
      <c r="G39" s="3">
        <f t="shared" ref="G39" si="4">ROUND(E39*F39*B39/1000,2)</f>
        <v>279.97000000000003</v>
      </c>
      <c r="H39" s="3" t="s">
        <v>12</v>
      </c>
      <c r="J39" s="4">
        <f t="shared" si="1"/>
        <v>239.26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7"/>
      <c r="H40" s="8"/>
      <c r="J40" s="4">
        <f t="shared" si="1"/>
        <v>0</v>
      </c>
    </row>
    <row r="41" spans="1:10" ht="11.25" customHeight="1" x14ac:dyDescent="0.2">
      <c r="A41" s="3" t="s">
        <v>60</v>
      </c>
      <c r="B41" s="3">
        <v>365</v>
      </c>
      <c r="C41" s="3" t="s">
        <v>10</v>
      </c>
      <c r="D41" s="3" t="s">
        <v>47</v>
      </c>
      <c r="E41" s="3">
        <v>3.27</v>
      </c>
      <c r="F41" s="3">
        <v>246.72</v>
      </c>
      <c r="G41" s="3">
        <f t="shared" ref="G41" si="5">ROUND(E41*F41*B41/1000,2)</f>
        <v>294.47000000000003</v>
      </c>
      <c r="H41" s="3"/>
      <c r="J41" s="4">
        <f t="shared" si="1"/>
        <v>251.65</v>
      </c>
    </row>
    <row r="42" spans="1:10" s="10" customFormat="1" ht="11.25" customHeight="1" x14ac:dyDescent="0.2">
      <c r="A42" s="16" t="s">
        <v>61</v>
      </c>
      <c r="B42" s="17"/>
      <c r="C42" s="17"/>
      <c r="D42" s="17"/>
      <c r="E42" s="17"/>
      <c r="F42" s="18"/>
      <c r="G42" s="27">
        <f>SUM(G39:G41)</f>
        <v>574.44000000000005</v>
      </c>
      <c r="H42" s="27"/>
      <c r="J42" s="4">
        <f t="shared" si="1"/>
        <v>0</v>
      </c>
    </row>
    <row r="43" spans="1:10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  <c r="J43" s="4">
        <f t="shared" si="1"/>
        <v>0</v>
      </c>
    </row>
    <row r="44" spans="1:10" ht="11.25" customHeight="1" x14ac:dyDescent="0.2">
      <c r="A44" s="3" t="s">
        <v>63</v>
      </c>
      <c r="B44" s="3">
        <v>365</v>
      </c>
      <c r="C44" s="3" t="s">
        <v>10</v>
      </c>
      <c r="D44" s="3" t="s">
        <v>59</v>
      </c>
      <c r="E44" s="3">
        <v>1.022</v>
      </c>
      <c r="F44" s="3">
        <v>542.24</v>
      </c>
      <c r="G44" s="3">
        <f t="shared" ref="G44" si="6">ROUND(E44*F44*B44/1000,2)</f>
        <v>202.27</v>
      </c>
      <c r="H44" s="3"/>
      <c r="J44" s="4">
        <f t="shared" si="1"/>
        <v>553.08000000000004</v>
      </c>
    </row>
    <row r="45" spans="1:10" s="10" customFormat="1" ht="11.25" customHeight="1" x14ac:dyDescent="0.2">
      <c r="A45" s="16" t="s">
        <v>64</v>
      </c>
      <c r="B45" s="17"/>
      <c r="C45" s="17"/>
      <c r="D45" s="17"/>
      <c r="E45" s="17"/>
      <c r="F45" s="18"/>
      <c r="G45" s="27">
        <f>SUM(G44)</f>
        <v>202.27</v>
      </c>
      <c r="H45" s="27"/>
    </row>
    <row r="46" spans="1:10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0</v>
      </c>
      <c r="F54" s="3">
        <v>0</v>
      </c>
      <c r="G54" s="3">
        <v>103.01</v>
      </c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0</v>
      </c>
      <c r="F62" s="3">
        <v>0</v>
      </c>
      <c r="G62" s="3">
        <v>8.58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88</v>
      </c>
      <c r="B65" s="3">
        <v>1</v>
      </c>
      <c r="C65" s="3" t="s">
        <v>69</v>
      </c>
      <c r="D65" s="3" t="s">
        <v>47</v>
      </c>
      <c r="E65" s="3">
        <v>0</v>
      </c>
      <c r="F65" s="3">
        <v>0</v>
      </c>
      <c r="G65" s="3">
        <v>0</v>
      </c>
      <c r="H65" s="3" t="s">
        <v>71</v>
      </c>
    </row>
    <row r="66" spans="1:8" ht="11.25" customHeight="1" x14ac:dyDescent="0.2">
      <c r="A66" s="3" t="s">
        <v>89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18.02</v>
      </c>
      <c r="H66" s="3" t="s">
        <v>71</v>
      </c>
    </row>
    <row r="67" spans="1:8" ht="11.25" customHeight="1" x14ac:dyDescent="0.2">
      <c r="A67" s="3" t="s">
        <v>90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16.309999999999999</v>
      </c>
      <c r="H67" s="3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92</v>
      </c>
      <c r="B69" s="3">
        <v>2</v>
      </c>
      <c r="C69" s="3" t="s">
        <v>69</v>
      </c>
      <c r="D69" s="3" t="s">
        <v>70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94</v>
      </c>
      <c r="B70" s="3">
        <v>2</v>
      </c>
      <c r="C70" s="3" t="s">
        <v>69</v>
      </c>
      <c r="D70" s="3" t="s">
        <v>47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95</v>
      </c>
      <c r="B71" s="3">
        <v>1</v>
      </c>
      <c r="C71" s="3" t="s">
        <v>69</v>
      </c>
      <c r="D71" s="3" t="s">
        <v>41</v>
      </c>
      <c r="E71" s="3">
        <v>0</v>
      </c>
      <c r="F71" s="3">
        <v>0</v>
      </c>
      <c r="G71" s="3">
        <v>0</v>
      </c>
      <c r="H71" s="3" t="s">
        <v>71</v>
      </c>
    </row>
    <row r="72" spans="1:8" ht="11.25" customHeight="1" x14ac:dyDescent="0.2">
      <c r="A72" s="3" t="s">
        <v>96</v>
      </c>
      <c r="B72" s="3">
        <v>1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97</v>
      </c>
      <c r="B73" s="3">
        <v>0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98</v>
      </c>
      <c r="B74" s="3">
        <v>1</v>
      </c>
      <c r="C74" s="3" t="s">
        <v>69</v>
      </c>
      <c r="D74" s="3" t="s">
        <v>19</v>
      </c>
      <c r="E74" s="3">
        <v>0</v>
      </c>
      <c r="F74" s="3">
        <v>0</v>
      </c>
      <c r="G74" s="3">
        <v>8.58</v>
      </c>
      <c r="H74" s="3" t="s">
        <v>71</v>
      </c>
    </row>
    <row r="75" spans="1:8" ht="11.25" customHeight="1" x14ac:dyDescent="0.2">
      <c r="A75" s="3" t="s">
        <v>99</v>
      </c>
      <c r="B75" s="3">
        <v>1</v>
      </c>
      <c r="C75" s="3" t="s">
        <v>69</v>
      </c>
      <c r="D75" s="3" t="s">
        <v>70</v>
      </c>
      <c r="E75" s="3">
        <v>0</v>
      </c>
      <c r="F75" s="3">
        <v>0</v>
      </c>
      <c r="G75" s="3">
        <v>34.33</v>
      </c>
      <c r="H75" s="3" t="s">
        <v>71</v>
      </c>
    </row>
    <row r="76" spans="1:8" ht="11.25" customHeight="1" x14ac:dyDescent="0.2">
      <c r="A76" s="3" t="s">
        <v>100</v>
      </c>
      <c r="B76" s="3">
        <v>1</v>
      </c>
      <c r="C76" s="3" t="s">
        <v>80</v>
      </c>
      <c r="D76" s="3" t="s">
        <v>70</v>
      </c>
      <c r="E76" s="3">
        <v>0</v>
      </c>
      <c r="F76" s="3">
        <v>0</v>
      </c>
      <c r="G76" s="3">
        <v>0</v>
      </c>
      <c r="H76" s="3" t="s">
        <v>80</v>
      </c>
    </row>
    <row r="77" spans="1:8" ht="11.25" customHeight="1" x14ac:dyDescent="0.2">
      <c r="A77" s="3" t="s">
        <v>101</v>
      </c>
      <c r="B77" s="3">
        <v>1</v>
      </c>
      <c r="C77" s="3" t="s">
        <v>69</v>
      </c>
      <c r="D77" s="3" t="s">
        <v>70</v>
      </c>
      <c r="E77" s="3">
        <v>0</v>
      </c>
      <c r="F77" s="3">
        <v>0</v>
      </c>
      <c r="G77" s="3">
        <v>85.83</v>
      </c>
      <c r="H77" s="3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103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8.24</v>
      </c>
      <c r="H79" s="3" t="s">
        <v>80</v>
      </c>
    </row>
    <row r="80" spans="1:8" ht="11.25" customHeight="1" x14ac:dyDescent="0.2">
      <c r="A80" s="3" t="s">
        <v>104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0</v>
      </c>
      <c r="H80" s="3" t="s">
        <v>80</v>
      </c>
    </row>
    <row r="81" spans="1:8" ht="11.25" customHeight="1" x14ac:dyDescent="0.2">
      <c r="A81" s="3" t="s">
        <v>105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8.93</v>
      </c>
      <c r="H81" s="3" t="s">
        <v>80</v>
      </c>
    </row>
    <row r="82" spans="1:8" ht="11.25" customHeight="1" x14ac:dyDescent="0.2">
      <c r="A82" s="3" t="s">
        <v>106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" t="s">
        <v>107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109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34.33</v>
      </c>
      <c r="H85" s="3" t="s">
        <v>71</v>
      </c>
    </row>
    <row r="86" spans="1:8" ht="11.25" customHeight="1" x14ac:dyDescent="0.2">
      <c r="A86" s="3" t="s">
        <v>110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111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112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113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114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115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85.83</v>
      </c>
      <c r="H91" s="3" t="s">
        <v>71</v>
      </c>
    </row>
    <row r="92" spans="1:8" ht="11.25" customHeight="1" x14ac:dyDescent="0.2">
      <c r="A92" s="3" t="s">
        <v>116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0</v>
      </c>
      <c r="H92" s="3" t="s">
        <v>71</v>
      </c>
    </row>
    <row r="93" spans="1:8" ht="11.25" customHeight="1" x14ac:dyDescent="0.2">
      <c r="A93" s="3" t="s">
        <v>117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49.78</v>
      </c>
      <c r="H93" s="3" t="s">
        <v>71</v>
      </c>
    </row>
    <row r="94" spans="1:8" ht="11.25" customHeight="1" x14ac:dyDescent="0.2">
      <c r="A94" s="3" t="s">
        <v>118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119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120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53.21</v>
      </c>
      <c r="H96" s="3" t="s">
        <v>71</v>
      </c>
    </row>
    <row r="97" spans="1:8" ht="11.25" customHeight="1" x14ac:dyDescent="0.2">
      <c r="A97" s="3" t="s">
        <v>121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3" t="s">
        <v>122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124</v>
      </c>
      <c r="B100" s="3">
        <v>1</v>
      </c>
      <c r="C100" s="3" t="s">
        <v>125</v>
      </c>
      <c r="D100" s="3" t="s">
        <v>47</v>
      </c>
      <c r="E100" s="3">
        <v>0</v>
      </c>
      <c r="F100" s="3">
        <v>0</v>
      </c>
      <c r="G100" s="3">
        <v>9.1</v>
      </c>
      <c r="H100" s="3" t="s">
        <v>125</v>
      </c>
    </row>
    <row r="101" spans="1:8" ht="11.25" customHeight="1" x14ac:dyDescent="0.2">
      <c r="A101" s="3" t="s">
        <v>126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8.07</v>
      </c>
      <c r="H101" s="3" t="s">
        <v>125</v>
      </c>
    </row>
    <row r="102" spans="1:8" ht="11.25" customHeight="1" x14ac:dyDescent="0.2">
      <c r="A102" s="3" t="s">
        <v>127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v>17.170000000000002</v>
      </c>
      <c r="H102" s="3" t="s">
        <v>125</v>
      </c>
    </row>
    <row r="103" spans="1:8" ht="11.25" customHeight="1" x14ac:dyDescent="0.2">
      <c r="A103" s="3" t="s">
        <v>128</v>
      </c>
      <c r="B103" s="3">
        <v>1</v>
      </c>
      <c r="C103" s="3" t="s">
        <v>80</v>
      </c>
      <c r="D103" s="3" t="s">
        <v>19</v>
      </c>
      <c r="E103" s="3">
        <v>0</v>
      </c>
      <c r="F103" s="3">
        <v>0</v>
      </c>
      <c r="G103" s="3">
        <v>0</v>
      </c>
      <c r="H103" s="3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171.65</v>
      </c>
      <c r="H107" s="3"/>
    </row>
    <row r="108" spans="1:8" ht="11.25" customHeight="1" x14ac:dyDescent="0.2">
      <c r="A108" s="3" t="s">
        <v>133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85.83</v>
      </c>
      <c r="H108" s="3"/>
    </row>
    <row r="109" spans="1:8" s="10" customFormat="1" ht="11.25" customHeight="1" x14ac:dyDescent="0.2">
      <c r="A109" s="16" t="s">
        <v>134</v>
      </c>
      <c r="B109" s="17"/>
      <c r="C109" s="17"/>
      <c r="D109" s="17"/>
      <c r="E109" s="17"/>
      <c r="F109" s="18"/>
      <c r="G109" s="27">
        <f>SUM(G49:G108)</f>
        <v>806.80000000000007</v>
      </c>
      <c r="H109" s="27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1</v>
      </c>
      <c r="C112" s="3" t="s">
        <v>80</v>
      </c>
      <c r="D112" s="3" t="s">
        <v>41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137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138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8" ht="11.25" customHeight="1" x14ac:dyDescent="0.2">
      <c r="A115" s="3" t="s">
        <v>139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f>105.99+5.39</f>
        <v>111.38</v>
      </c>
      <c r="H115" s="3" t="s">
        <v>125</v>
      </c>
    </row>
    <row r="116" spans="1:8" ht="11.25" customHeight="1" x14ac:dyDescent="0.2">
      <c r="A116" s="3" t="s">
        <v>140</v>
      </c>
      <c r="B116" s="3">
        <v>1</v>
      </c>
      <c r="C116" s="3" t="s">
        <v>125</v>
      </c>
      <c r="D116" s="3" t="s">
        <v>70</v>
      </c>
      <c r="E116" s="3">
        <v>0</v>
      </c>
      <c r="F116" s="3">
        <v>0</v>
      </c>
      <c r="G116" s="3">
        <v>78.78</v>
      </c>
      <c r="H116" s="3" t="s">
        <v>125</v>
      </c>
    </row>
    <row r="117" spans="1:8" ht="11.25" customHeight="1" x14ac:dyDescent="0.2">
      <c r="A117" s="3" t="s">
        <v>141</v>
      </c>
      <c r="B117" s="3">
        <v>1</v>
      </c>
      <c r="C117" s="3" t="s">
        <v>125</v>
      </c>
      <c r="D117" s="3" t="s">
        <v>41</v>
      </c>
      <c r="E117" s="3">
        <v>0</v>
      </c>
      <c r="F117" s="3">
        <v>0</v>
      </c>
      <c r="G117" s="3">
        <v>8.58</v>
      </c>
      <c r="H117" s="3" t="s">
        <v>125</v>
      </c>
    </row>
    <row r="118" spans="1:8" ht="11.25" customHeight="1" x14ac:dyDescent="0.2">
      <c r="A118" s="3" t="s">
        <v>142</v>
      </c>
      <c r="B118" s="3">
        <v>0</v>
      </c>
      <c r="C118" s="3" t="s">
        <v>125</v>
      </c>
      <c r="D118" s="3" t="s">
        <v>41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143</v>
      </c>
      <c r="B119" s="3">
        <v>0</v>
      </c>
      <c r="C119" s="3" t="s">
        <v>125</v>
      </c>
      <c r="D119" s="3" t="s">
        <v>19</v>
      </c>
      <c r="E119" s="3">
        <v>0</v>
      </c>
      <c r="F119" s="3">
        <v>0</v>
      </c>
      <c r="G119" s="3">
        <v>0</v>
      </c>
      <c r="H119" s="3" t="s">
        <v>125</v>
      </c>
    </row>
    <row r="120" spans="1:8" ht="11.25" customHeight="1" x14ac:dyDescent="0.2">
      <c r="A120" s="3" t="s">
        <v>144</v>
      </c>
      <c r="B120" s="3">
        <v>1</v>
      </c>
      <c r="C120" s="3" t="s">
        <v>125</v>
      </c>
      <c r="D120" s="3" t="s">
        <v>70</v>
      </c>
      <c r="E120" s="3">
        <v>1000</v>
      </c>
      <c r="F120" s="3">
        <v>17.170000000000002</v>
      </c>
      <c r="G120" s="3">
        <v>17.170000000000002</v>
      </c>
      <c r="H120" s="3" t="s">
        <v>125</v>
      </c>
    </row>
    <row r="121" spans="1:8" ht="11.25" customHeight="1" x14ac:dyDescent="0.2">
      <c r="A121" s="3" t="s">
        <v>145</v>
      </c>
      <c r="B121" s="3">
        <v>1</v>
      </c>
      <c r="C121" s="3" t="s">
        <v>125</v>
      </c>
      <c r="D121" s="3" t="s">
        <v>70</v>
      </c>
      <c r="E121" s="3">
        <v>0</v>
      </c>
      <c r="F121" s="3">
        <v>0</v>
      </c>
      <c r="G121" s="23">
        <v>53.2</v>
      </c>
      <c r="H121" s="3" t="s">
        <v>125</v>
      </c>
    </row>
    <row r="122" spans="1:8" ht="11.25" customHeight="1" x14ac:dyDescent="0.2">
      <c r="A122" s="3" t="s">
        <v>146</v>
      </c>
      <c r="B122" s="3">
        <v>1</v>
      </c>
      <c r="C122" s="3" t="s">
        <v>80</v>
      </c>
      <c r="D122" s="3" t="s">
        <v>19</v>
      </c>
      <c r="E122" s="3">
        <v>0</v>
      </c>
      <c r="F122" s="3">
        <v>0</v>
      </c>
      <c r="G122" s="3">
        <v>8.93</v>
      </c>
      <c r="H122" s="3" t="s">
        <v>80</v>
      </c>
    </row>
    <row r="123" spans="1:8" ht="11.25" customHeight="1" x14ac:dyDescent="0.2">
      <c r="A123" s="3" t="s">
        <v>147</v>
      </c>
      <c r="B123" s="3">
        <v>1</v>
      </c>
      <c r="C123" s="3" t="s">
        <v>80</v>
      </c>
      <c r="D123" s="3" t="s">
        <v>41</v>
      </c>
      <c r="E123" s="3">
        <v>0</v>
      </c>
      <c r="F123" s="3">
        <v>0</v>
      </c>
      <c r="G123" s="3">
        <v>8.24</v>
      </c>
      <c r="H123" s="3"/>
    </row>
    <row r="124" spans="1:8" ht="11.25" customHeight="1" x14ac:dyDescent="0.2">
      <c r="A124" s="3" t="s">
        <v>148</v>
      </c>
      <c r="B124" s="3">
        <v>1</v>
      </c>
      <c r="C124" s="3" t="s">
        <v>125</v>
      </c>
      <c r="D124" s="3" t="s">
        <v>19</v>
      </c>
      <c r="E124" s="3">
        <v>0</v>
      </c>
      <c r="F124" s="3">
        <v>0</v>
      </c>
      <c r="G124" s="3">
        <v>23.19</v>
      </c>
      <c r="H124" s="3" t="s">
        <v>125</v>
      </c>
    </row>
    <row r="125" spans="1:8" ht="11.25" customHeight="1" x14ac:dyDescent="0.2">
      <c r="A125" s="3" t="s">
        <v>149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59.36</v>
      </c>
      <c r="G125" s="3">
        <v>59.36</v>
      </c>
      <c r="H125" s="3"/>
    </row>
    <row r="126" spans="1:8" ht="11.25" customHeight="1" x14ac:dyDescent="0.2">
      <c r="A126" s="3" t="s">
        <v>150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7.49</v>
      </c>
      <c r="G126" s="3">
        <v>7.49</v>
      </c>
      <c r="H126" s="3"/>
    </row>
    <row r="127" spans="1:8" ht="11.25" customHeight="1" x14ac:dyDescent="0.2">
      <c r="A127" s="3" t="s">
        <v>151</v>
      </c>
      <c r="B127" s="3">
        <v>1</v>
      </c>
      <c r="C127" s="3" t="s">
        <v>10</v>
      </c>
      <c r="D127" s="3" t="s">
        <v>70</v>
      </c>
      <c r="E127" s="3">
        <v>1000</v>
      </c>
      <c r="F127" s="3">
        <v>22.28</v>
      </c>
      <c r="G127" s="3">
        <v>22.28</v>
      </c>
      <c r="H127" s="3"/>
    </row>
    <row r="128" spans="1:8" ht="11.25" customHeight="1" x14ac:dyDescent="0.2">
      <c r="A128" s="3" t="s">
        <v>152</v>
      </c>
      <c r="B128" s="3">
        <v>1</v>
      </c>
      <c r="C128" s="3" t="s">
        <v>125</v>
      </c>
      <c r="D128" s="3" t="s">
        <v>19</v>
      </c>
      <c r="E128" s="3">
        <v>0</v>
      </c>
      <c r="F128" s="3">
        <v>0</v>
      </c>
      <c r="G128" s="3">
        <v>9.1</v>
      </c>
      <c r="H128" s="3" t="s">
        <v>125</v>
      </c>
    </row>
    <row r="129" spans="1:8" ht="11.25" customHeight="1" x14ac:dyDescent="0.2">
      <c r="A129" s="3" t="s">
        <v>153</v>
      </c>
      <c r="B129" s="3">
        <v>0</v>
      </c>
      <c r="C129" s="3" t="s">
        <v>125</v>
      </c>
      <c r="D129" s="3" t="s">
        <v>19</v>
      </c>
      <c r="E129" s="3">
        <v>0</v>
      </c>
      <c r="F129" s="3">
        <v>0</v>
      </c>
      <c r="G129" s="3">
        <v>0</v>
      </c>
      <c r="H129" s="3" t="s">
        <v>125</v>
      </c>
    </row>
    <row r="130" spans="1:8" ht="11.25" customHeight="1" x14ac:dyDescent="0.2">
      <c r="A130" s="3" t="s">
        <v>154</v>
      </c>
      <c r="B130" s="3">
        <v>0</v>
      </c>
      <c r="C130" s="3" t="s">
        <v>155</v>
      </c>
      <c r="D130" s="3" t="s">
        <v>19</v>
      </c>
      <c r="E130" s="3">
        <v>0</v>
      </c>
      <c r="F130" s="3">
        <v>0</v>
      </c>
      <c r="G130" s="3">
        <v>0</v>
      </c>
      <c r="H130" s="3" t="s">
        <v>155</v>
      </c>
    </row>
    <row r="131" spans="1:8" ht="11.25" customHeight="1" x14ac:dyDescent="0.2">
      <c r="A131" s="3" t="s">
        <v>156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f>127.37+10</f>
        <v>137.37</v>
      </c>
      <c r="H131" s="3" t="s">
        <v>125</v>
      </c>
    </row>
    <row r="132" spans="1:8" ht="11.25" customHeight="1" x14ac:dyDescent="0.2">
      <c r="A132" s="3" t="s">
        <v>157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f>89.16+5</f>
        <v>94.16</v>
      </c>
      <c r="H132" s="3" t="s">
        <v>125</v>
      </c>
    </row>
    <row r="133" spans="1:8" ht="11.25" customHeight="1" x14ac:dyDescent="0.2">
      <c r="A133" s="3" t="s">
        <v>158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f>109.17+10</f>
        <v>119.17</v>
      </c>
      <c r="H133" s="3" t="s">
        <v>125</v>
      </c>
    </row>
    <row r="134" spans="1:8" ht="11.25" customHeight="1" x14ac:dyDescent="0.2">
      <c r="A134" s="3" t="s">
        <v>159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f>92.79+5</f>
        <v>97.79</v>
      </c>
      <c r="H134" s="3" t="s">
        <v>125</v>
      </c>
    </row>
    <row r="135" spans="1:8" ht="11.25" customHeight="1" x14ac:dyDescent="0.2">
      <c r="A135" s="3" t="s">
        <v>160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54.59</v>
      </c>
      <c r="H135" s="3" t="s">
        <v>125</v>
      </c>
    </row>
    <row r="136" spans="1:8" ht="11.25" customHeight="1" x14ac:dyDescent="0.2">
      <c r="A136" s="3" t="s">
        <v>161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3">
        <v>16.38</v>
      </c>
      <c r="H136" s="3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162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18.88</v>
      </c>
      <c r="H138" s="3"/>
    </row>
    <row r="139" spans="1:8" ht="11.25" customHeight="1" x14ac:dyDescent="0.2">
      <c r="A139" s="3" t="s">
        <v>163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">
        <v>29.91</v>
      </c>
      <c r="H139" s="3"/>
    </row>
    <row r="140" spans="1:8" ht="11.25" customHeight="1" x14ac:dyDescent="0.2">
      <c r="A140" s="3" t="s">
        <v>164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165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166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167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168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169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170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171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172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173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174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175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176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177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51.5</v>
      </c>
      <c r="H153" s="3"/>
    </row>
    <row r="154" spans="1:8" ht="11.25" customHeight="1" x14ac:dyDescent="0.2">
      <c r="A154" s="3" t="s">
        <v>178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8.58</v>
      </c>
      <c r="H154" s="3"/>
    </row>
    <row r="155" spans="1:8" s="10" customFormat="1" ht="11.25" customHeight="1" x14ac:dyDescent="0.2">
      <c r="A155" s="16" t="s">
        <v>179</v>
      </c>
      <c r="B155" s="17"/>
      <c r="C155" s="17"/>
      <c r="D155" s="17"/>
      <c r="E155" s="17"/>
      <c r="F155" s="18"/>
      <c r="G155" s="27">
        <f>SUM(G112:G154)</f>
        <v>1036.0299999999997</v>
      </c>
      <c r="H155" s="27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181</v>
      </c>
      <c r="B157" s="3">
        <v>365</v>
      </c>
      <c r="C157" s="3" t="s">
        <v>155</v>
      </c>
      <c r="D157" s="3" t="s">
        <v>19</v>
      </c>
      <c r="E157" s="3">
        <v>12</v>
      </c>
      <c r="F157" s="3">
        <f>ROUND(G157/E157/B157*1000,2)</f>
        <v>107.79</v>
      </c>
      <c r="G157" s="23">
        <v>472.1</v>
      </c>
      <c r="H157" s="3" t="s">
        <v>155</v>
      </c>
    </row>
    <row r="158" spans="1:8" s="10" customFormat="1" ht="11.25" customHeight="1" x14ac:dyDescent="0.2">
      <c r="A158" s="16" t="s">
        <v>182</v>
      </c>
      <c r="B158" s="17"/>
      <c r="C158" s="17"/>
      <c r="D158" s="17"/>
      <c r="E158" s="17"/>
      <c r="F158" s="18"/>
      <c r="G158" s="24">
        <f>SUM(G157)</f>
        <v>472.1</v>
      </c>
      <c r="H158" s="27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184</v>
      </c>
      <c r="B160" s="3">
        <v>1</v>
      </c>
      <c r="C160" s="3" t="s">
        <v>10</v>
      </c>
      <c r="D160" s="3" t="s">
        <v>70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185</v>
      </c>
      <c r="B161" s="3">
        <v>12</v>
      </c>
      <c r="C161" s="3" t="s">
        <v>10</v>
      </c>
      <c r="D161" s="3" t="s">
        <v>70</v>
      </c>
      <c r="E161" s="3">
        <v>6</v>
      </c>
      <c r="F161" s="3">
        <v>1281.72</v>
      </c>
      <c r="G161" s="23">
        <f t="shared" ref="G161" si="7">ROUND(E161*F161*B161/1000,2)</f>
        <v>92.28</v>
      </c>
      <c r="H161" s="3" t="s">
        <v>23</v>
      </c>
    </row>
    <row r="162" spans="1:8" ht="11.25" customHeight="1" x14ac:dyDescent="0.2">
      <c r="A162" s="3" t="s">
        <v>186</v>
      </c>
      <c r="B162" s="3">
        <v>1</v>
      </c>
      <c r="C162" s="3" t="s">
        <v>10</v>
      </c>
      <c r="D162" s="3" t="s">
        <v>70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187</v>
      </c>
      <c r="B163" s="17"/>
      <c r="C163" s="17"/>
      <c r="D163" s="17"/>
      <c r="E163" s="17"/>
      <c r="F163" s="18"/>
      <c r="G163" s="27">
        <f>SUM(G160:G162)</f>
        <v>92.28</v>
      </c>
      <c r="H163" s="27"/>
    </row>
    <row r="164" spans="1:8" ht="11.25" customHeight="1" x14ac:dyDescent="0.2">
      <c r="A164" s="6" t="s">
        <v>188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189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">
        <v>24.11</v>
      </c>
      <c r="H165" s="3"/>
    </row>
    <row r="166" spans="1:8" ht="11.25" customHeight="1" x14ac:dyDescent="0.2">
      <c r="A166" s="3" t="s">
        <v>190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191</v>
      </c>
      <c r="B167" s="3">
        <v>1</v>
      </c>
      <c r="C167" s="3" t="s">
        <v>10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192</v>
      </c>
      <c r="B168" s="17"/>
      <c r="C168" s="17"/>
      <c r="D168" s="17"/>
      <c r="E168" s="17"/>
      <c r="F168" s="18"/>
      <c r="G168" s="27">
        <f>SUM(G165:G167)</f>
        <v>24.11</v>
      </c>
      <c r="H168" s="27"/>
    </row>
    <row r="169" spans="1:8" ht="11.25" customHeight="1" x14ac:dyDescent="0.2">
      <c r="A169" s="6" t="s">
        <v>193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194</v>
      </c>
      <c r="B170" s="3">
        <v>0</v>
      </c>
      <c r="C170" s="3" t="s">
        <v>195</v>
      </c>
      <c r="D170" s="3" t="s">
        <v>70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0</v>
      </c>
      <c r="C171" s="3" t="s">
        <v>195</v>
      </c>
      <c r="D171" s="3" t="s">
        <v>70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27">
        <f>SUM(G170:G171)</f>
        <v>0</v>
      </c>
      <c r="H172" s="27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365</v>
      </c>
      <c r="C174" s="3" t="s">
        <v>200</v>
      </c>
      <c r="D174" s="3" t="s">
        <v>70</v>
      </c>
      <c r="E174" s="3">
        <v>0</v>
      </c>
      <c r="F174" s="3">
        <v>0</v>
      </c>
      <c r="G174" s="3">
        <v>60.88</v>
      </c>
      <c r="H174" s="3" t="s">
        <v>200</v>
      </c>
    </row>
    <row r="175" spans="1:8" ht="11.25" customHeight="1" x14ac:dyDescent="0.2">
      <c r="A175" s="3" t="s">
        <v>201</v>
      </c>
      <c r="B175" s="3">
        <v>365</v>
      </c>
      <c r="C175" s="3" t="s">
        <v>200</v>
      </c>
      <c r="D175" s="3" t="s">
        <v>70</v>
      </c>
      <c r="E175" s="3">
        <v>0</v>
      </c>
      <c r="F175" s="3">
        <v>0</v>
      </c>
      <c r="G175" s="3">
        <v>52.12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24">
        <f>SUM(G174:G175)</f>
        <v>113</v>
      </c>
      <c r="H176" s="27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365</v>
      </c>
      <c r="C178" s="3" t="s">
        <v>130</v>
      </c>
      <c r="D178" s="3"/>
      <c r="E178" s="3">
        <v>0</v>
      </c>
      <c r="F178" s="3">
        <v>0</v>
      </c>
      <c r="G178" s="3">
        <f>245.34+15</f>
        <v>260.34000000000003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27">
        <f>SUM(G178)</f>
        <v>260.34000000000003</v>
      </c>
      <c r="H179" s="27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365</v>
      </c>
      <c r="C182" s="3" t="s">
        <v>130</v>
      </c>
      <c r="D182" s="3" t="s">
        <v>47</v>
      </c>
      <c r="E182" s="3">
        <v>0</v>
      </c>
      <c r="F182" s="3">
        <v>0</v>
      </c>
      <c r="G182" s="3">
        <f>59.62+10</f>
        <v>69.62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27">
        <f>SUM(G182:G184)</f>
        <v>69.62</v>
      </c>
      <c r="H185" s="27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70</v>
      </c>
      <c r="E187" s="3">
        <v>0</v>
      </c>
      <c r="F187" s="3">
        <v>0</v>
      </c>
      <c r="G187" s="3">
        <v>27.14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10</v>
      </c>
      <c r="D188" s="3" t="s">
        <v>70</v>
      </c>
      <c r="E188" s="3">
        <v>0</v>
      </c>
      <c r="F188" s="3">
        <v>0</v>
      </c>
      <c r="G188" s="3">
        <v>13.62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27">
        <f>SUM(G187:G193)</f>
        <v>40.76</v>
      </c>
      <c r="H194" s="27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0</v>
      </c>
      <c r="C196" s="3" t="s">
        <v>195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0</v>
      </c>
      <c r="C197" s="3" t="s">
        <v>195</v>
      </c>
      <c r="D197" s="3" t="s">
        <v>11</v>
      </c>
      <c r="E197" s="3">
        <v>0</v>
      </c>
      <c r="F197" s="3">
        <v>0</v>
      </c>
      <c r="G197" s="3">
        <v>0</v>
      </c>
      <c r="H197" s="3" t="s">
        <v>224</v>
      </c>
    </row>
    <row r="198" spans="1:8" ht="11.25" customHeight="1" x14ac:dyDescent="0.2">
      <c r="A198" s="3" t="s">
        <v>225</v>
      </c>
      <c r="B198" s="3">
        <v>0</v>
      </c>
      <c r="C198" s="3" t="s">
        <v>195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226</v>
      </c>
      <c r="B199" s="3">
        <v>0</v>
      </c>
      <c r="C199" s="3" t="s">
        <v>195</v>
      </c>
      <c r="D199" s="3" t="s">
        <v>70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227</v>
      </c>
      <c r="B200" s="3">
        <v>0</v>
      </c>
      <c r="C200" s="3" t="s">
        <v>195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195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195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230</v>
      </c>
      <c r="B203" s="3">
        <v>0</v>
      </c>
      <c r="C203" s="3" t="s">
        <v>195</v>
      </c>
      <c r="D203" s="3" t="s">
        <v>70</v>
      </c>
      <c r="E203" s="3">
        <v>0</v>
      </c>
      <c r="F203" s="3">
        <v>0</v>
      </c>
      <c r="G203" s="3">
        <v>0</v>
      </c>
      <c r="H203" s="3" t="s">
        <v>231</v>
      </c>
    </row>
    <row r="204" spans="1:8" ht="11.25" customHeight="1" x14ac:dyDescent="0.2">
      <c r="A204" s="3" t="s">
        <v>232</v>
      </c>
      <c r="B204" s="3">
        <v>0</v>
      </c>
      <c r="C204" s="3" t="s">
        <v>195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233</v>
      </c>
      <c r="B205" s="3">
        <v>0</v>
      </c>
      <c r="C205" s="3" t="s">
        <v>195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234</v>
      </c>
    </row>
    <row r="206" spans="1:8" s="10" customFormat="1" ht="11.25" customHeight="1" x14ac:dyDescent="0.2">
      <c r="A206" s="16" t="s">
        <v>235</v>
      </c>
      <c r="B206" s="17"/>
      <c r="C206" s="17"/>
      <c r="D206" s="17"/>
      <c r="E206" s="17"/>
      <c r="F206" s="18"/>
      <c r="G206" s="27">
        <f>SUM(G196:G205)</f>
        <v>0</v>
      </c>
      <c r="H206" s="27"/>
    </row>
    <row r="207" spans="1:8" s="10" customFormat="1" ht="11.25" customHeight="1" x14ac:dyDescent="0.2">
      <c r="A207" s="16" t="s">
        <v>236</v>
      </c>
      <c r="B207" s="17"/>
      <c r="C207" s="17"/>
      <c r="D207" s="17"/>
      <c r="E207" s="17"/>
      <c r="F207" s="18"/>
      <c r="G207" s="27">
        <f>G37+G42+G45+G109+G155+G158+G163+G168+G172+G176+G179+G185+G194+G206+G4</f>
        <v>5462.6100000000006</v>
      </c>
      <c r="H207" s="27"/>
    </row>
    <row r="209" spans="1:8" ht="11.25" x14ac:dyDescent="0.2">
      <c r="E209" s="4" t="s">
        <v>240</v>
      </c>
      <c r="F209" s="4">
        <v>26.53</v>
      </c>
      <c r="G209" s="20">
        <f>G207*1000/F210/12</f>
        <v>26.529990791789547</v>
      </c>
      <c r="H209" s="21">
        <f>F209/G209</f>
        <v>1.0000003470868319</v>
      </c>
    </row>
    <row r="210" spans="1:8" ht="11.25" x14ac:dyDescent="0.2">
      <c r="E210" s="4" t="s">
        <v>241</v>
      </c>
      <c r="F210" s="4">
        <v>17158.599999999999</v>
      </c>
      <c r="G210" s="20">
        <f>F210*F209*12/1000</f>
        <v>5462.6118959999994</v>
      </c>
    </row>
    <row r="211" spans="1:8" ht="11.25" x14ac:dyDescent="0.2">
      <c r="G211" s="20"/>
    </row>
    <row r="212" spans="1:8" ht="11.25" x14ac:dyDescent="0.2">
      <c r="F212" s="4" t="s">
        <v>242</v>
      </c>
      <c r="G212" s="20">
        <f>G210-G207</f>
        <v>1.895999998851039E-3</v>
      </c>
      <c r="H212" s="22">
        <f>G214-G207</f>
        <v>-546.259293600001</v>
      </c>
    </row>
    <row r="213" spans="1:8" ht="11.25" x14ac:dyDescent="0.2">
      <c r="G213" s="20"/>
    </row>
    <row r="214" spans="1:8" ht="11.25" x14ac:dyDescent="0.2">
      <c r="G214" s="20">
        <f>G210*0.9</f>
        <v>4916.3507063999996</v>
      </c>
    </row>
    <row r="215" spans="1:8" ht="11.25" x14ac:dyDescent="0.2">
      <c r="F215" s="4" t="s">
        <v>243</v>
      </c>
      <c r="G215" s="20">
        <f>G210*0.1</f>
        <v>546.26118959999997</v>
      </c>
    </row>
    <row r="216" spans="1:8" ht="11.25" x14ac:dyDescent="0.2">
      <c r="G216" s="20">
        <f>SUM(G214:G215)</f>
        <v>5462.6118959999994</v>
      </c>
    </row>
    <row r="217" spans="1:8" ht="11.25" x14ac:dyDescent="0.2"/>
    <row r="219" spans="1:8" ht="11.25" x14ac:dyDescent="0.2">
      <c r="A219" s="28" t="s">
        <v>247</v>
      </c>
      <c r="B219" s="28"/>
      <c r="C219" s="28"/>
      <c r="D219" s="28"/>
      <c r="E219" s="28"/>
      <c r="F219" s="28"/>
      <c r="G219" s="28" t="s">
        <v>248</v>
      </c>
    </row>
    <row r="223" spans="1:8" ht="11.25" x14ac:dyDescent="0.2">
      <c r="A223" s="28" t="s">
        <v>249</v>
      </c>
      <c r="B223" s="28"/>
      <c r="C223" s="28"/>
      <c r="D223" s="28"/>
      <c r="E223" s="28"/>
      <c r="F223" s="28"/>
      <c r="G223" s="28" t="s">
        <v>250</v>
      </c>
    </row>
    <row r="224" spans="1:8" ht="11.25" x14ac:dyDescent="0.2"/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>
      <c r="A230" s="4" t="s">
        <v>251</v>
      </c>
    </row>
    <row r="231" spans="1:1" ht="11.25" x14ac:dyDescent="0.2">
      <c r="A231" s="4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2016-11-08T07:58:40Z</dcterms:modified>
</cp:coreProperties>
</file>