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9380" windowHeight="936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0" i="2" l="1"/>
  <c r="G162" i="2" s="1"/>
  <c r="G156" i="2"/>
  <c r="G157" i="2" s="1"/>
  <c r="G43" i="2"/>
  <c r="G44" i="2" s="1"/>
  <c r="G40" i="2"/>
  <c r="G38" i="2"/>
  <c r="G41" i="2" s="1"/>
  <c r="G35" i="2"/>
  <c r="G34" i="2"/>
  <c r="G32" i="2"/>
  <c r="G31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8" i="2"/>
  <c r="I6" i="2"/>
  <c r="G205" i="2"/>
  <c r="G193" i="2"/>
  <c r="G184" i="2"/>
  <c r="G178" i="2"/>
  <c r="G175" i="2"/>
  <c r="G171" i="2"/>
  <c r="G167" i="2"/>
  <c r="G154" i="2"/>
  <c r="G108" i="2"/>
  <c r="G209" i="2"/>
  <c r="G213" i="2" s="1"/>
  <c r="G215" i="2" s="1"/>
  <c r="G162" i="1"/>
  <c r="G205" i="1"/>
  <c r="G193" i="1"/>
  <c r="G184" i="1"/>
  <c r="G178" i="1"/>
  <c r="G175" i="1"/>
  <c r="G171" i="1"/>
  <c r="G167" i="1"/>
  <c r="G157" i="1"/>
  <c r="G154" i="1"/>
  <c r="G108" i="1"/>
  <c r="G44" i="1"/>
  <c r="G41" i="1"/>
  <c r="G36" i="1"/>
  <c r="G206" i="1" s="1"/>
  <c r="G214" i="2"/>
  <c r="G36" i="2" l="1"/>
  <c r="G206" i="2" s="1"/>
  <c r="G208" i="2" s="1"/>
  <c r="H208" i="2" s="1"/>
  <c r="G211" i="2" l="1"/>
  <c r="H211" i="2"/>
</calcChain>
</file>

<file path=xl/sharedStrings.xml><?xml version="1.0" encoding="utf-8"?>
<sst xmlns="http://schemas.openxmlformats.org/spreadsheetml/2006/main" count="1273" uniqueCount="246">
  <si>
    <t>Ореховый пр., д.45,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</si>
  <si>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</si>
  <si>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</si>
  <si>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</si>
  <si>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</si>
  <si>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</si>
  <si>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</si>
  <si>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</si>
  <si>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</si>
  <si>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</si>
  <si>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</si>
  <si>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</si>
  <si>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</si>
  <si>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</si>
  <si>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</si>
  <si>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</si>
  <si>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</si>
  <si>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раз в месяц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</si>
  <si>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</si>
  <si>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</si>
  <si>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</si>
  <si>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</si>
  <si>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</si>
  <si>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</si>
  <si>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</si>
  <si>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</si>
  <si>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</si>
  <si>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</si>
  <si>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</si>
  <si>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</si>
  <si>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</si>
  <si>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</si>
  <si>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</si>
  <si>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</si>
  <si>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</si>
  <si>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</si>
  <si>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</si>
  <si>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</si>
  <si>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</si>
  <si>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</si>
  <si>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</si>
  <si>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</si>
  <si>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</si>
  <si>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</si>
  <si>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</si>
  <si>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</si>
  <si>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</si>
  <si>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</si>
  <si>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</si>
  <si>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</si>
  <si>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</si>
  <si>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</si>
  <si>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</si>
  <si>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</si>
  <si>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</si>
  <si>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</si>
  <si>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</si>
  <si>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</si>
  <si>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</si>
  <si>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</si>
  <si>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</si>
  <si>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</si>
  <si>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</si>
  <si>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</si>
  <si>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</si>
  <si>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</si>
  <si>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</si>
  <si>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</si>
  <si>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</si>
  <si>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</si>
  <si>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</si>
  <si>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</si>
  <si>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</si>
  <si>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</si>
  <si>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</si>
  <si>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</si>
  <si>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</si>
  <si>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</si>
  <si>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</si>
  <si>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</si>
  <si>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</si>
  <si>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</si>
  <si>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</si>
  <si>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</si>
  <si>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</si>
  <si>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</si>
  <si>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</si>
  <si>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</si>
  <si>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</si>
  <si>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</si>
  <si>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</si>
  <si>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</si>
  <si>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</si>
  <si>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</si>
  <si>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</si>
  <si>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</si>
  <si>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</si>
  <si>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</si>
  <si>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</si>
  <si>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</si>
  <si>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</si>
  <si>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</si>
  <si>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</si>
  <si>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</si>
  <si>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</si>
  <si>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</si>
  <si>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</si>
  <si>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</si>
  <si>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</si>
  <si>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</si>
  <si>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</si>
  <si>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</si>
  <si>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</si>
  <si>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</si>
  <si>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</si>
  <si>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</si>
  <si>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</si>
  <si>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</si>
  <si>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</si>
  <si>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</si>
  <si>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</si>
  <si>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</si>
  <si>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</si>
  <si>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</si>
  <si>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</si>
  <si>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</si>
  <si>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</si>
  <si>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</si>
  <si>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</si>
  <si>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</si>
  <si>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</si>
  <si>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</si>
  <si>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</si>
  <si>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</si>
  <si>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</si>
  <si>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</si>
  <si>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</si>
  <si>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</si>
  <si>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</si>
  <si>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</si>
  <si>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</si>
  <si>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</si>
  <si>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</si>
  <si>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</si>
  <si>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</si>
  <si>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</si>
  <si>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</si>
  <si>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</si>
  <si>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</si>
  <si>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</si>
  <si>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</si>
  <si>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</si>
  <si>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</si>
  <si>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</si>
  <si>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</si>
  <si>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</si>
  <si>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</si>
  <si>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</si>
  <si>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</si>
  <si>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</si>
  <si>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</si>
  <si>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</si>
  <si>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</si>
  <si>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</si>
  <si>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</si>
  <si>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</si>
  <si>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</si>
  <si>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</si>
  <si>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</si>
  <si>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</si>
  <si>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</si>
  <si>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</si>
  <si>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</si>
  <si>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</si>
  <si>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</si>
  <si>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</si>
  <si>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</si>
  <si>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</si>
  <si>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</si>
  <si>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</si>
  <si>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</si>
  <si>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</si>
  <si>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</si>
  <si>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</si>
  <si>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</si>
  <si>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</si>
  <si>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</si>
  <si>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по мере необходимости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</si>
  <si>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</si>
  <si>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</si>
  <si>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</si>
  <si>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</si>
  <si>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</si>
  <si>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</si>
  <si>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</si>
  <si>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</si>
  <si>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</si>
  <si>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</si>
  <si>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</si>
  <si>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</si>
  <si>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</si>
  <si>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</si>
  <si>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</si>
  <si>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</si>
  <si>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</si>
  <si>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</si>
  <si>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</si>
  <si>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</si>
  <si>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</si>
  <si>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</si>
  <si>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</si>
  <si>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</si>
  <si>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</si>
  <si>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</si>
  <si>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</si>
  <si>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</si>
  <si>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</si>
  <si>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</si>
  <si>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</si>
  <si>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</si>
  <si>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</si>
  <si>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</si>
  <si>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</si>
  <si>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</si>
  <si>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</si>
  <si>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</si>
  <si>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</si>
  <si>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</si>
  <si>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</si>
  <si>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</si>
  <si>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</si>
  <si>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</si>
  <si>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</si>
  <si>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</si>
  <si>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</si>
  <si>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</si>
  <si>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</si>
  <si>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</si>
  <si>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</si>
  <si>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 xml:space="preserve"> 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</si>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</sst>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zoomScaleNormal="100" workbookViewId="0">
      <selection activeCell="A26" sqref="A26"/>
    </sheetView>
  </sheetViews>
  <sheetFormatPr defaultColWidth="9.140625" defaultRowHeight="11.25" customHeight="1" x14ac:dyDescent="0.2"/>
  <cols>
    <col min="1" max="1" width="30.42578125" style="4" customWidth="1"/>
    <col min="2" max="2" width="9.140625" style="4"/>
    <col min="3" max="3" width="21.42578125" style="4" customWidth="1"/>
    <col min="4" max="7" width="9.140625" style="4"/>
    <col min="8" max="8" width="14" style="4" customWidth="1"/>
    <col min="9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1.25" customHeight="1" x14ac:dyDescent="0.2">
      <c r="A3" s="2" t="s">
        <v>1</v>
      </c>
      <c r="B3" s="24" t="s">
        <v>2</v>
      </c>
      <c r="C3" s="2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269.3</v>
      </c>
      <c r="F5" s="3">
        <v>2.2799999999999998</v>
      </c>
      <c r="G5" s="3">
        <v>183.58699999999999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269.3</v>
      </c>
      <c r="F6" s="3">
        <v>3.23</v>
      </c>
      <c r="G6" s="3">
        <v>10.438000000000001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1347.7</v>
      </c>
      <c r="F7" s="3">
        <v>1.99</v>
      </c>
      <c r="G7" s="3">
        <v>139.46</v>
      </c>
      <c r="H7" s="3" t="s">
        <v>15</v>
      </c>
    </row>
    <row r="8" spans="1:8" ht="11.25" customHeight="1" x14ac:dyDescent="0.2">
      <c r="A8" s="3" t="s">
        <v>16</v>
      </c>
      <c r="B8" s="3">
        <v>1</v>
      </c>
      <c r="C8" s="3" t="s">
        <v>17</v>
      </c>
      <c r="D8" s="3" t="s">
        <v>11</v>
      </c>
      <c r="E8" s="3">
        <v>1346.7</v>
      </c>
      <c r="F8" s="3">
        <v>2.54</v>
      </c>
      <c r="G8" s="3">
        <v>41.046999999999997</v>
      </c>
      <c r="H8" s="3"/>
    </row>
    <row r="9" spans="1:8" ht="11.25" customHeight="1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158.4</v>
      </c>
      <c r="F9" s="3">
        <v>3.08</v>
      </c>
      <c r="G9" s="3">
        <v>145.874</v>
      </c>
      <c r="H9" s="3" t="s">
        <v>15</v>
      </c>
    </row>
    <row r="10" spans="1:8" ht="11.25" customHeight="1" x14ac:dyDescent="0.2">
      <c r="A10" s="3" t="s">
        <v>19</v>
      </c>
      <c r="B10" s="3">
        <v>52</v>
      </c>
      <c r="C10" s="3" t="s">
        <v>10</v>
      </c>
      <c r="D10" s="3" t="s">
        <v>20</v>
      </c>
      <c r="E10" s="3">
        <v>24</v>
      </c>
      <c r="F10" s="3">
        <v>19.63</v>
      </c>
      <c r="G10" s="3">
        <v>24.498000000000001</v>
      </c>
      <c r="H10" s="3" t="s">
        <v>12</v>
      </c>
    </row>
    <row r="11" spans="1:8" ht="11.25" customHeight="1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8.8000000000000007</v>
      </c>
      <c r="F11" s="3">
        <v>3.25</v>
      </c>
      <c r="G11" s="3">
        <v>8.5510000000000002</v>
      </c>
      <c r="H11" s="3" t="s">
        <v>12</v>
      </c>
    </row>
    <row r="12" spans="1:8" ht="11.25" customHeight="1" x14ac:dyDescent="0.2">
      <c r="A12" s="3" t="s">
        <v>22</v>
      </c>
      <c r="B12" s="3">
        <v>1</v>
      </c>
      <c r="C12" s="3" t="s">
        <v>17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76.8</v>
      </c>
      <c r="F13" s="3">
        <v>8.3699999999999992</v>
      </c>
      <c r="G13" s="3">
        <v>0.64300000000000002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3731.6</v>
      </c>
      <c r="F14" s="3">
        <v>2.78</v>
      </c>
      <c r="G14" s="3">
        <v>10.374000000000001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20</v>
      </c>
      <c r="E15" s="3">
        <v>176</v>
      </c>
      <c r="F15" s="3">
        <v>1.73</v>
      </c>
      <c r="G15" s="3">
        <v>0.30399999999999999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38.4</v>
      </c>
      <c r="F16" s="3">
        <v>4.0599999999999996</v>
      </c>
      <c r="G16" s="3">
        <v>0.156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28.8</v>
      </c>
      <c r="F17" s="3">
        <v>4.04</v>
      </c>
      <c r="G17" s="3">
        <v>0.23300000000000001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20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23.4</v>
      </c>
      <c r="F20" s="3">
        <v>2.4900000000000002</v>
      </c>
      <c r="G20" s="3">
        <v>5.8000000000000003E-2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14.4</v>
      </c>
      <c r="F21" s="3">
        <v>5</v>
      </c>
      <c r="G21" s="3">
        <v>7.1999999999999995E-2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23.4</v>
      </c>
      <c r="F22" s="3">
        <v>2.4900000000000002</v>
      </c>
      <c r="G22" s="3">
        <v>5.8000000000000003E-2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14.1</v>
      </c>
      <c r="F23" s="3">
        <v>2.02</v>
      </c>
      <c r="G23" s="3">
        <v>2.8000000000000001E-2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1380</v>
      </c>
      <c r="F24" s="3">
        <v>2.0299999999999998</v>
      </c>
      <c r="G24" s="3">
        <v>5.6029999999999998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9.5" customHeight="1" x14ac:dyDescent="0.2">
      <c r="A27" s="3" t="s">
        <v>43</v>
      </c>
      <c r="B27" s="3">
        <v>5</v>
      </c>
      <c r="C27" s="3" t="s">
        <v>40</v>
      </c>
      <c r="D27" s="3" t="s">
        <v>20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4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21.02</v>
      </c>
      <c r="H29" s="3" t="s">
        <v>48</v>
      </c>
    </row>
    <row r="30" spans="1:8" ht="21" customHeight="1" x14ac:dyDescent="0.2">
      <c r="A30" s="3" t="s">
        <v>49</v>
      </c>
      <c r="B30" s="3">
        <v>5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1137</v>
      </c>
      <c r="F31" s="3">
        <v>1.67</v>
      </c>
      <c r="G31" s="3">
        <v>1.899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1015</v>
      </c>
      <c r="F32" s="3">
        <v>1.67</v>
      </c>
      <c r="G32" s="3">
        <v>1.6950000000000001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40</v>
      </c>
      <c r="F34" s="3">
        <v>8.2899999999999991</v>
      </c>
      <c r="G34" s="3">
        <v>121.03400000000001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82</v>
      </c>
      <c r="F35" s="3">
        <v>3.59</v>
      </c>
      <c r="G35" s="3">
        <v>7.0650000000000004</v>
      </c>
      <c r="H35" s="3"/>
    </row>
    <row r="36" spans="1:8" s="10" customFormat="1" ht="11.25" customHeight="1" x14ac:dyDescent="0.2">
      <c r="A36" s="26" t="s">
        <v>56</v>
      </c>
      <c r="B36" s="26"/>
      <c r="C36" s="26"/>
      <c r="D36" s="26"/>
      <c r="E36" s="26"/>
      <c r="F36" s="26"/>
      <c r="G36" s="9">
        <f>SUM(G5:G35)</f>
        <v>723.84700000000009</v>
      </c>
      <c r="H36" s="9"/>
    </row>
    <row r="37" spans="1:8" ht="11.25" customHeight="1" x14ac:dyDescent="0.2">
      <c r="A37" s="25" t="s">
        <v>57</v>
      </c>
      <c r="B37" s="25"/>
      <c r="C37" s="25"/>
      <c r="D37" s="25"/>
      <c r="E37" s="25"/>
      <c r="F37" s="25"/>
      <c r="G37" s="25"/>
      <c r="H37" s="2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2.2999999999999998</v>
      </c>
      <c r="F38" s="3">
        <v>185.46</v>
      </c>
      <c r="G38" s="3">
        <v>155.69399999999999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2.2999999999999998</v>
      </c>
      <c r="F40" s="3">
        <v>228.02</v>
      </c>
      <c r="G40" s="3">
        <v>191.423</v>
      </c>
      <c r="H40" s="3"/>
    </row>
    <row r="41" spans="1:8" s="10" customFormat="1" ht="11.25" customHeight="1" x14ac:dyDescent="0.2">
      <c r="A41" s="26" t="s">
        <v>62</v>
      </c>
      <c r="B41" s="26"/>
      <c r="C41" s="26"/>
      <c r="D41" s="26"/>
      <c r="E41" s="26"/>
      <c r="F41" s="26"/>
      <c r="G41" s="9">
        <f>SUM(G38:G40)</f>
        <v>347.11699999999996</v>
      </c>
      <c r="H41" s="9"/>
    </row>
    <row r="42" spans="1:8" ht="11.25" customHeight="1" x14ac:dyDescent="0.2">
      <c r="A42" s="25" t="s">
        <v>63</v>
      </c>
      <c r="B42" s="25"/>
      <c r="C42" s="25"/>
      <c r="D42" s="25"/>
      <c r="E42" s="25"/>
      <c r="F42" s="25"/>
      <c r="G42" s="25"/>
      <c r="H42" s="25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22.4</v>
      </c>
      <c r="F43" s="3">
        <v>17.7</v>
      </c>
      <c r="G43" s="3">
        <v>144.715</v>
      </c>
      <c r="H43" s="3"/>
    </row>
    <row r="44" spans="1:8" s="10" customFormat="1" ht="11.25" customHeight="1" x14ac:dyDescent="0.2">
      <c r="A44" s="26" t="s">
        <v>65</v>
      </c>
      <c r="B44" s="26"/>
      <c r="C44" s="26"/>
      <c r="D44" s="26"/>
      <c r="E44" s="26"/>
      <c r="F44" s="26"/>
      <c r="G44" s="9">
        <f>SUM(G43)</f>
        <v>144.715</v>
      </c>
      <c r="H44" s="9"/>
    </row>
    <row r="45" spans="1:8" ht="11.25" customHeight="1" x14ac:dyDescent="0.2">
      <c r="A45" s="25" t="s">
        <v>66</v>
      </c>
      <c r="B45" s="25"/>
      <c r="C45" s="25"/>
      <c r="D45" s="25"/>
      <c r="E45" s="25"/>
      <c r="F45" s="25"/>
      <c r="G45" s="25"/>
      <c r="H45" s="25"/>
    </row>
    <row r="46" spans="1:8" ht="11.25" customHeight="1" x14ac:dyDescent="0.2">
      <c r="A46" s="25" t="s">
        <v>67</v>
      </c>
      <c r="B46" s="25"/>
      <c r="C46" s="25"/>
      <c r="D46" s="25"/>
      <c r="E46" s="25"/>
      <c r="F46" s="25"/>
      <c r="G46" s="25"/>
      <c r="H46" s="25"/>
    </row>
    <row r="47" spans="1:8" ht="11.25" customHeight="1" x14ac:dyDescent="0.2">
      <c r="A47" s="25" t="s">
        <v>68</v>
      </c>
      <c r="B47" s="25"/>
      <c r="C47" s="25"/>
      <c r="D47" s="25"/>
      <c r="E47" s="25"/>
      <c r="F47" s="25"/>
      <c r="G47" s="25"/>
      <c r="H47" s="11"/>
    </row>
    <row r="48" spans="1:8" ht="62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55.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56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60.7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40.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0.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67.22</v>
      </c>
      <c r="H53" s="3" t="s">
        <v>72</v>
      </c>
    </row>
    <row r="54" spans="1:8" ht="40.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0.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40.5" customHeight="1" x14ac:dyDescent="0.2">
      <c r="A56" s="3" t="s">
        <v>80</v>
      </c>
      <c r="B56" s="3">
        <v>0</v>
      </c>
      <c r="C56" s="3" t="s">
        <v>81</v>
      </c>
      <c r="D56" s="3" t="s">
        <v>20</v>
      </c>
      <c r="E56" s="3">
        <v>0</v>
      </c>
      <c r="F56" s="3">
        <v>0</v>
      </c>
      <c r="G56" s="3">
        <v>0</v>
      </c>
      <c r="H56" s="3" t="s">
        <v>81</v>
      </c>
    </row>
    <row r="57" spans="1:8" ht="40.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40.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40.5" customHeight="1" x14ac:dyDescent="0.2">
      <c r="A59" s="3" t="s">
        <v>84</v>
      </c>
      <c r="B59" s="3">
        <v>1</v>
      </c>
      <c r="C59" s="3" t="s">
        <v>70</v>
      </c>
      <c r="D59" s="3" t="s">
        <v>20</v>
      </c>
      <c r="E59" s="3">
        <v>0</v>
      </c>
      <c r="F59" s="3">
        <v>0</v>
      </c>
      <c r="G59" s="3">
        <v>0</v>
      </c>
      <c r="H59" s="3" t="s">
        <v>72</v>
      </c>
    </row>
    <row r="60" spans="1:8" ht="40.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40.5" customHeight="1" x14ac:dyDescent="0.2">
      <c r="A61" s="3" t="s">
        <v>86</v>
      </c>
      <c r="B61" s="3">
        <v>1</v>
      </c>
      <c r="C61" s="3" t="s">
        <v>81</v>
      </c>
      <c r="D61" s="3" t="s">
        <v>20</v>
      </c>
      <c r="E61" s="3">
        <v>0</v>
      </c>
      <c r="F61" s="3">
        <v>0</v>
      </c>
      <c r="G61" s="3">
        <v>5.55</v>
      </c>
      <c r="H61" s="3" t="s">
        <v>81</v>
      </c>
    </row>
    <row r="62" spans="1:8" ht="40.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40.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0.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40.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11.65</v>
      </c>
      <c r="H65" s="3" t="s">
        <v>72</v>
      </c>
    </row>
    <row r="66" spans="1:8" ht="40.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10.54</v>
      </c>
      <c r="H66" s="3" t="s">
        <v>72</v>
      </c>
    </row>
    <row r="67" spans="1:8" ht="40.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0.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0.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40.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40.5" customHeight="1" x14ac:dyDescent="0.2">
      <c r="A71" s="3" t="s">
        <v>97</v>
      </c>
      <c r="B71" s="3">
        <v>1</v>
      </c>
      <c r="C71" s="3" t="s">
        <v>81</v>
      </c>
      <c r="D71" s="3" t="s">
        <v>20</v>
      </c>
      <c r="E71" s="3">
        <v>0</v>
      </c>
      <c r="F71" s="3">
        <v>0</v>
      </c>
      <c r="G71" s="3">
        <v>0</v>
      </c>
      <c r="H71" s="3" t="s">
        <v>81</v>
      </c>
    </row>
    <row r="72" spans="1:8" ht="40.5" customHeight="1" x14ac:dyDescent="0.2">
      <c r="A72" s="3" t="s">
        <v>98</v>
      </c>
      <c r="B72" s="3">
        <v>0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40.5" customHeight="1" x14ac:dyDescent="0.2">
      <c r="A73" s="3" t="s">
        <v>99</v>
      </c>
      <c r="B73" s="3">
        <v>1</v>
      </c>
      <c r="C73" s="3" t="s">
        <v>70</v>
      </c>
      <c r="D73" s="3" t="s">
        <v>20</v>
      </c>
      <c r="E73" s="3">
        <v>0</v>
      </c>
      <c r="F73" s="3">
        <v>0</v>
      </c>
      <c r="G73" s="3">
        <v>5.55</v>
      </c>
      <c r="H73" s="3" t="s">
        <v>72</v>
      </c>
    </row>
    <row r="74" spans="1:8" ht="40.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22.2</v>
      </c>
      <c r="H74" s="3" t="s">
        <v>72</v>
      </c>
    </row>
    <row r="75" spans="1:8" ht="40.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0.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55.49</v>
      </c>
      <c r="H76" s="3" t="s">
        <v>72</v>
      </c>
    </row>
    <row r="77" spans="1:8" ht="11.25" customHeight="1" x14ac:dyDescent="0.2">
      <c r="A77" s="28" t="s">
        <v>103</v>
      </c>
      <c r="B77" s="29"/>
      <c r="C77" s="29"/>
      <c r="D77" s="29"/>
      <c r="E77" s="29"/>
      <c r="F77" s="29"/>
      <c r="G77" s="7"/>
      <c r="H77" s="8"/>
    </row>
    <row r="78" spans="1:8" ht="33" customHeight="1" x14ac:dyDescent="0.2">
      <c r="A78" s="3" t="s">
        <v>104</v>
      </c>
      <c r="B78" s="3">
        <v>1</v>
      </c>
      <c r="C78" s="3" t="s">
        <v>81</v>
      </c>
      <c r="D78" s="3" t="s">
        <v>20</v>
      </c>
      <c r="E78" s="3">
        <v>0</v>
      </c>
      <c r="F78" s="3">
        <v>0</v>
      </c>
      <c r="G78" s="3">
        <v>5.33</v>
      </c>
      <c r="H78" s="3" t="s">
        <v>81</v>
      </c>
    </row>
    <row r="79" spans="1:8" ht="33" customHeight="1" x14ac:dyDescent="0.2">
      <c r="A79" s="3" t="s">
        <v>105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0</v>
      </c>
      <c r="H79" s="3" t="s">
        <v>81</v>
      </c>
    </row>
    <row r="80" spans="1:8" ht="33" customHeight="1" x14ac:dyDescent="0.2">
      <c r="A80" s="3" t="s">
        <v>106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5.77</v>
      </c>
      <c r="H80" s="3" t="s">
        <v>81</v>
      </c>
    </row>
    <row r="81" spans="1:8" ht="33" customHeight="1" x14ac:dyDescent="0.2">
      <c r="A81" s="3" t="s">
        <v>107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0</v>
      </c>
      <c r="H81" s="3" t="s">
        <v>81</v>
      </c>
    </row>
    <row r="82" spans="1:8" ht="33" customHeight="1" x14ac:dyDescent="0.2">
      <c r="A82" s="3" t="s">
        <v>108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28" t="s">
        <v>109</v>
      </c>
      <c r="B83" s="29"/>
      <c r="C83" s="29"/>
      <c r="D83" s="29"/>
      <c r="E83" s="29"/>
      <c r="F83" s="29"/>
      <c r="G83" s="7"/>
      <c r="H83" s="8"/>
    </row>
    <row r="84" spans="1:8" ht="33.7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22.2</v>
      </c>
      <c r="H84" s="3" t="s">
        <v>72</v>
      </c>
    </row>
    <row r="85" spans="1:8" ht="33.7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customHeight="1" x14ac:dyDescent="0.2">
      <c r="A86" s="3" t="s">
        <v>112</v>
      </c>
      <c r="B86" s="3">
        <v>1</v>
      </c>
      <c r="C86" s="3" t="s">
        <v>70</v>
      </c>
      <c r="D86" s="3" t="s">
        <v>20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customHeight="1" x14ac:dyDescent="0.2">
      <c r="A87" s="3" t="s">
        <v>113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55.49</v>
      </c>
      <c r="H90" s="3" t="s">
        <v>72</v>
      </c>
    </row>
    <row r="91" spans="1:8" ht="33.7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32.19</v>
      </c>
      <c r="H92" s="3" t="s">
        <v>72</v>
      </c>
    </row>
    <row r="93" spans="1:8" ht="33.7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34.409999999999997</v>
      </c>
      <c r="H95" s="3" t="s">
        <v>72</v>
      </c>
    </row>
    <row r="96" spans="1:8" ht="33.7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8.25" customHeight="1" x14ac:dyDescent="0.2">
      <c r="A99" s="3" t="s">
        <v>125</v>
      </c>
      <c r="B99" s="3">
        <v>1</v>
      </c>
      <c r="C99" s="3" t="s">
        <v>126</v>
      </c>
      <c r="D99" s="3" t="s">
        <v>47</v>
      </c>
      <c r="E99" s="3">
        <v>0</v>
      </c>
      <c r="F99" s="3">
        <v>0</v>
      </c>
      <c r="G99" s="3">
        <v>5.88</v>
      </c>
      <c r="H99" s="3" t="s">
        <v>126</v>
      </c>
    </row>
    <row r="100" spans="1:8" ht="38.25" customHeight="1" x14ac:dyDescent="0.2">
      <c r="A100" s="3" t="s">
        <v>127</v>
      </c>
      <c r="B100" s="3">
        <v>1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5.22</v>
      </c>
      <c r="H100" s="3" t="s">
        <v>126</v>
      </c>
    </row>
    <row r="101" spans="1:8" ht="38.25" customHeight="1" x14ac:dyDescent="0.2">
      <c r="A101" s="3" t="s">
        <v>128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 t="s">
        <v>239</v>
      </c>
      <c r="H101" s="3" t="s">
        <v>126</v>
      </c>
    </row>
    <row r="102" spans="1:8" ht="38.25" customHeight="1" x14ac:dyDescent="0.2">
      <c r="A102" s="3" t="s">
        <v>129</v>
      </c>
      <c r="B102" s="3">
        <v>1</v>
      </c>
      <c r="C102" s="3" t="s">
        <v>81</v>
      </c>
      <c r="D102" s="3" t="s">
        <v>20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110.99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55.49</v>
      </c>
      <c r="H107" s="3"/>
    </row>
    <row r="108" spans="1:8" s="10" customFormat="1" ht="11.25" customHeight="1" x14ac:dyDescent="0.2">
      <c r="A108" s="26" t="s">
        <v>135</v>
      </c>
      <c r="B108" s="26"/>
      <c r="C108" s="26"/>
      <c r="D108" s="26"/>
      <c r="E108" s="26"/>
      <c r="F108" s="26"/>
      <c r="G108" s="9">
        <f>SUM(G48:G107)</f>
        <v>511.17000000000007</v>
      </c>
      <c r="H108" s="9"/>
    </row>
    <row r="109" spans="1:8" ht="11.25" customHeight="1" x14ac:dyDescent="0.2">
      <c r="A109" s="25" t="s">
        <v>103</v>
      </c>
      <c r="B109" s="25"/>
      <c r="C109" s="25"/>
      <c r="D109" s="25"/>
      <c r="E109" s="25"/>
      <c r="F109" s="25"/>
      <c r="G109" s="25"/>
      <c r="H109" s="25"/>
    </row>
    <row r="110" spans="1:8" ht="11.25" customHeight="1" x14ac:dyDescent="0.2">
      <c r="A110" s="25" t="s">
        <v>136</v>
      </c>
      <c r="B110" s="25"/>
      <c r="C110" s="25"/>
      <c r="D110" s="25"/>
      <c r="E110" s="25"/>
      <c r="F110" s="25"/>
      <c r="G110" s="25"/>
      <c r="H110" s="25"/>
    </row>
    <row r="111" spans="1:8" ht="33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33" customHeight="1" x14ac:dyDescent="0.2">
      <c r="A112" s="3" t="s">
        <v>138</v>
      </c>
      <c r="B112" s="3">
        <v>1</v>
      </c>
      <c r="C112" s="3" t="s">
        <v>81</v>
      </c>
      <c r="D112" s="3" t="s">
        <v>20</v>
      </c>
      <c r="E112" s="3">
        <v>0</v>
      </c>
      <c r="F112" s="3">
        <v>0</v>
      </c>
      <c r="G112" s="3">
        <v>0</v>
      </c>
      <c r="H112" s="3" t="s">
        <v>81</v>
      </c>
    </row>
    <row r="113" spans="1:8" ht="33" customHeight="1" x14ac:dyDescent="0.2">
      <c r="A113" s="3" t="s">
        <v>139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" customHeight="1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55.49</v>
      </c>
      <c r="H114" s="3" t="s">
        <v>126</v>
      </c>
    </row>
    <row r="115" spans="1:8" ht="33" customHeight="1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44.39</v>
      </c>
      <c r="H115" s="3" t="s">
        <v>126</v>
      </c>
    </row>
    <row r="116" spans="1:8" ht="33" customHeight="1" x14ac:dyDescent="0.2">
      <c r="A116" s="3" t="s">
        <v>142</v>
      </c>
      <c r="B116" s="3">
        <v>1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5.55</v>
      </c>
      <c r="H116" s="3" t="s">
        <v>126</v>
      </c>
    </row>
    <row r="117" spans="1:8" ht="33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" customHeight="1" x14ac:dyDescent="0.2">
      <c r="A118" s="3" t="s">
        <v>144</v>
      </c>
      <c r="B118" s="3">
        <v>0</v>
      </c>
      <c r="C118" s="3" t="s">
        <v>126</v>
      </c>
      <c r="D118" s="3" t="s">
        <v>20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11.1</v>
      </c>
      <c r="G119" s="3">
        <v>11.1</v>
      </c>
      <c r="H119" s="3" t="s">
        <v>126</v>
      </c>
    </row>
    <row r="120" spans="1:8" ht="33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38.520000000000003</v>
      </c>
      <c r="H120" s="3" t="s">
        <v>126</v>
      </c>
    </row>
    <row r="121" spans="1:8" ht="33" customHeight="1" x14ac:dyDescent="0.2">
      <c r="A121" s="3" t="s">
        <v>147</v>
      </c>
      <c r="B121" s="3">
        <v>1</v>
      </c>
      <c r="C121" s="3" t="s">
        <v>81</v>
      </c>
      <c r="D121" s="3" t="s">
        <v>20</v>
      </c>
      <c r="E121" s="3">
        <v>0</v>
      </c>
      <c r="F121" s="3">
        <v>0</v>
      </c>
      <c r="G121" s="3">
        <v>5.77</v>
      </c>
      <c r="H121" s="3" t="s">
        <v>81</v>
      </c>
    </row>
    <row r="122" spans="1:8" ht="33" customHeight="1" x14ac:dyDescent="0.2">
      <c r="A122" s="3" t="s">
        <v>148</v>
      </c>
      <c r="B122" s="3">
        <v>1</v>
      </c>
      <c r="C122" s="3" t="s">
        <v>81</v>
      </c>
      <c r="D122" s="3" t="s">
        <v>41</v>
      </c>
      <c r="E122" s="3">
        <v>0</v>
      </c>
      <c r="F122" s="3">
        <v>0</v>
      </c>
      <c r="G122" s="3">
        <v>5.33</v>
      </c>
      <c r="H122" s="3"/>
    </row>
    <row r="123" spans="1:8" ht="33" customHeight="1" x14ac:dyDescent="0.2">
      <c r="A123" s="3" t="s">
        <v>149</v>
      </c>
      <c r="B123" s="3">
        <v>1</v>
      </c>
      <c r="C123" s="3" t="s">
        <v>126</v>
      </c>
      <c r="D123" s="3" t="s">
        <v>20</v>
      </c>
      <c r="E123" s="3">
        <v>0</v>
      </c>
      <c r="F123" s="3">
        <v>0</v>
      </c>
      <c r="G123" s="3">
        <v>16.64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43.75</v>
      </c>
      <c r="G124" s="3">
        <v>43.75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11.1</v>
      </c>
      <c r="G125" s="3">
        <v>11.1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58.37</v>
      </c>
      <c r="G126" s="3">
        <v>58.37</v>
      </c>
      <c r="H126" s="3"/>
    </row>
    <row r="127" spans="1:8" ht="37.5" customHeight="1" x14ac:dyDescent="0.2">
      <c r="A127" s="3" t="s">
        <v>153</v>
      </c>
      <c r="B127" s="3">
        <v>1</v>
      </c>
      <c r="C127" s="3" t="s">
        <v>126</v>
      </c>
      <c r="D127" s="3" t="s">
        <v>20</v>
      </c>
      <c r="E127" s="3">
        <v>0</v>
      </c>
      <c r="F127" s="3">
        <v>0</v>
      </c>
      <c r="G127" s="3">
        <v>5.88</v>
      </c>
      <c r="H127" s="3" t="s">
        <v>126</v>
      </c>
    </row>
    <row r="128" spans="1:8" ht="39.75" customHeight="1" x14ac:dyDescent="0.2">
      <c r="A128" s="3" t="s">
        <v>154</v>
      </c>
      <c r="B128" s="3">
        <v>0</v>
      </c>
      <c r="C128" s="3" t="s">
        <v>126</v>
      </c>
      <c r="D128" s="3" t="s">
        <v>20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20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42.75" customHeight="1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77.69</v>
      </c>
      <c r="H130" s="3" t="s">
        <v>126</v>
      </c>
    </row>
    <row r="131" spans="1:8" ht="42.7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54.38</v>
      </c>
      <c r="H131" s="3" t="s">
        <v>126</v>
      </c>
    </row>
    <row r="132" spans="1:8" ht="42.7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66.59</v>
      </c>
      <c r="H132" s="3" t="s">
        <v>126</v>
      </c>
    </row>
    <row r="133" spans="1:8" ht="42.7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56.6</v>
      </c>
      <c r="H133" s="3" t="s">
        <v>126</v>
      </c>
    </row>
    <row r="134" spans="1:8" ht="42.7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33.299999999999997</v>
      </c>
      <c r="H134" s="3" t="s">
        <v>126</v>
      </c>
    </row>
    <row r="135" spans="1:8" ht="42.7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9.99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12.21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23.99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33.299999999999997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5.55</v>
      </c>
      <c r="H153" s="3"/>
    </row>
    <row r="154" spans="1:8" s="10" customFormat="1" ht="11.25" customHeight="1" x14ac:dyDescent="0.2">
      <c r="A154" s="26" t="s">
        <v>180</v>
      </c>
      <c r="B154" s="26"/>
      <c r="C154" s="26"/>
      <c r="D154" s="26"/>
      <c r="E154" s="26"/>
      <c r="F154" s="26"/>
      <c r="G154" s="9">
        <f>SUM(G111:G153)</f>
        <v>675.4899999999999</v>
      </c>
      <c r="H154" s="9"/>
    </row>
    <row r="155" spans="1:8" ht="11.25" customHeight="1" x14ac:dyDescent="0.2">
      <c r="A155" s="25" t="s">
        <v>181</v>
      </c>
      <c r="B155" s="25"/>
      <c r="C155" s="25"/>
      <c r="D155" s="25"/>
      <c r="E155" s="25"/>
      <c r="F155" s="25"/>
      <c r="G155" s="25"/>
      <c r="H155" s="25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20</v>
      </c>
      <c r="E156" s="3">
        <v>8</v>
      </c>
      <c r="F156" s="3">
        <v>116.64</v>
      </c>
      <c r="G156" s="3">
        <v>340.589</v>
      </c>
      <c r="H156" s="3" t="s">
        <v>156</v>
      </c>
    </row>
    <row r="157" spans="1:8" s="10" customFormat="1" ht="11.25" customHeight="1" x14ac:dyDescent="0.2">
      <c r="A157" s="26" t="s">
        <v>183</v>
      </c>
      <c r="B157" s="26"/>
      <c r="C157" s="26"/>
      <c r="D157" s="26"/>
      <c r="E157" s="26"/>
      <c r="F157" s="26"/>
      <c r="G157" s="9">
        <f>SUM(G156)</f>
        <v>340.589</v>
      </c>
      <c r="H157" s="9"/>
    </row>
    <row r="158" spans="1:8" ht="11.25" customHeight="1" x14ac:dyDescent="0.2">
      <c r="A158" s="25" t="s">
        <v>184</v>
      </c>
      <c r="B158" s="25"/>
      <c r="C158" s="25"/>
      <c r="D158" s="25"/>
      <c r="E158" s="25"/>
      <c r="F158" s="25"/>
      <c r="G158" s="25"/>
      <c r="H158" s="25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187</v>
      </c>
      <c r="D160" s="3" t="s">
        <v>71</v>
      </c>
      <c r="E160" s="3">
        <v>4</v>
      </c>
      <c r="F160" s="3">
        <v>16.850000000000001</v>
      </c>
      <c r="G160" s="3">
        <v>67.41</v>
      </c>
      <c r="H160" s="3" t="s">
        <v>23</v>
      </c>
    </row>
    <row r="161" spans="1:8" ht="11.25" customHeight="1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26" t="s">
        <v>189</v>
      </c>
      <c r="B162" s="26"/>
      <c r="C162" s="26"/>
      <c r="D162" s="26"/>
      <c r="E162" s="26"/>
      <c r="F162" s="26"/>
      <c r="G162" s="9">
        <f>SUM(G159:G161)</f>
        <v>67.41</v>
      </c>
      <c r="H162" s="9"/>
    </row>
    <row r="163" spans="1:8" ht="11.25" customHeight="1" x14ac:dyDescent="0.2">
      <c r="A163" s="25" t="s">
        <v>190</v>
      </c>
      <c r="B163" s="25"/>
      <c r="C163" s="25"/>
      <c r="D163" s="25"/>
      <c r="E163" s="25"/>
      <c r="F163" s="25"/>
      <c r="G163" s="25"/>
      <c r="H163" s="25"/>
    </row>
    <row r="164" spans="1:8" ht="11.25" customHeight="1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8.34</v>
      </c>
      <c r="H164" s="3"/>
    </row>
    <row r="165" spans="1:8" ht="11.25" customHeight="1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26" t="s">
        <v>194</v>
      </c>
      <c r="B167" s="26"/>
      <c r="C167" s="26"/>
      <c r="D167" s="26"/>
      <c r="E167" s="26"/>
      <c r="F167" s="26"/>
      <c r="G167" s="9">
        <f>SUM(G164:G166)</f>
        <v>8.34</v>
      </c>
      <c r="H167" s="9"/>
    </row>
    <row r="168" spans="1:8" ht="11.25" customHeight="1" x14ac:dyDescent="0.2">
      <c r="A168" s="25" t="s">
        <v>195</v>
      </c>
      <c r="B168" s="25"/>
      <c r="C168" s="25"/>
      <c r="D168" s="25"/>
      <c r="E168" s="25"/>
      <c r="F168" s="25"/>
      <c r="G168" s="25"/>
      <c r="H168" s="25"/>
    </row>
    <row r="169" spans="1:8" ht="11.25" customHeight="1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26" t="s">
        <v>199</v>
      </c>
      <c r="B171" s="26"/>
      <c r="C171" s="26"/>
      <c r="D171" s="26"/>
      <c r="E171" s="26"/>
      <c r="F171" s="26"/>
      <c r="G171" s="9">
        <f>SUM(G169:G170)</f>
        <v>0</v>
      </c>
      <c r="H171" s="9"/>
    </row>
    <row r="172" spans="1:8" ht="11.25" customHeight="1" x14ac:dyDescent="0.2">
      <c r="A172" s="25" t="s">
        <v>200</v>
      </c>
      <c r="B172" s="25"/>
      <c r="C172" s="25"/>
      <c r="D172" s="25"/>
      <c r="E172" s="25"/>
      <c r="F172" s="25"/>
      <c r="G172" s="25"/>
      <c r="H172" s="25"/>
    </row>
    <row r="173" spans="1:8" ht="11.25" customHeight="1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5.77</v>
      </c>
      <c r="H173" s="3" t="s">
        <v>202</v>
      </c>
    </row>
    <row r="174" spans="1:8" ht="11.25" customHeight="1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5.33</v>
      </c>
      <c r="H174" s="3" t="s">
        <v>202</v>
      </c>
    </row>
    <row r="175" spans="1:8" s="10" customFormat="1" ht="11.25" customHeight="1" x14ac:dyDescent="0.2">
      <c r="A175" s="26" t="s">
        <v>204</v>
      </c>
      <c r="B175" s="26"/>
      <c r="C175" s="26"/>
      <c r="D175" s="26"/>
      <c r="E175" s="26"/>
      <c r="F175" s="26"/>
      <c r="G175" s="9">
        <f>SUM(G173:G174)</f>
        <v>11.1</v>
      </c>
      <c r="H175" s="9"/>
    </row>
    <row r="176" spans="1:8" ht="11.25" customHeight="1" x14ac:dyDescent="0.2">
      <c r="A176" s="25" t="s">
        <v>205</v>
      </c>
      <c r="B176" s="25"/>
      <c r="C176" s="25"/>
      <c r="D176" s="25"/>
      <c r="E176" s="25"/>
      <c r="F176" s="25"/>
      <c r="G176" s="25"/>
      <c r="H176" s="25"/>
    </row>
    <row r="177" spans="1:8" ht="11.25" customHeight="1" x14ac:dyDescent="0.2">
      <c r="A177" s="3" t="s">
        <v>206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224.22300000000001</v>
      </c>
      <c r="H177" s="3"/>
    </row>
    <row r="178" spans="1:8" s="10" customFormat="1" ht="11.25" customHeight="1" x14ac:dyDescent="0.2">
      <c r="A178" s="26" t="s">
        <v>207</v>
      </c>
      <c r="B178" s="26"/>
      <c r="C178" s="26"/>
      <c r="D178" s="26"/>
      <c r="E178" s="26"/>
      <c r="F178" s="26"/>
      <c r="G178" s="9">
        <f>SUM(G177)</f>
        <v>224.22300000000001</v>
      </c>
      <c r="H178" s="9"/>
    </row>
    <row r="179" spans="1:8" ht="11.25" customHeight="1" x14ac:dyDescent="0.2">
      <c r="A179" s="25" t="s">
        <v>208</v>
      </c>
      <c r="B179" s="25"/>
      <c r="C179" s="25"/>
      <c r="D179" s="25"/>
      <c r="E179" s="25"/>
      <c r="F179" s="25"/>
      <c r="G179" s="25"/>
      <c r="H179" s="25"/>
    </row>
    <row r="180" spans="1:8" ht="11.25" customHeight="1" x14ac:dyDescent="0.2">
      <c r="A180" s="25" t="s">
        <v>53</v>
      </c>
      <c r="B180" s="25"/>
      <c r="C180" s="25"/>
      <c r="D180" s="25"/>
      <c r="E180" s="25"/>
      <c r="F180" s="25"/>
      <c r="G180" s="25"/>
      <c r="H180" s="25"/>
    </row>
    <row r="181" spans="1:8" ht="11.25" customHeight="1" x14ac:dyDescent="0.2">
      <c r="A181" s="3" t="s">
        <v>209</v>
      </c>
      <c r="B181" s="3">
        <v>365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160.46</v>
      </c>
      <c r="H181" s="3"/>
    </row>
    <row r="182" spans="1:8" ht="11.25" customHeight="1" x14ac:dyDescent="0.2">
      <c r="A182" s="3" t="s">
        <v>210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211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26" t="s">
        <v>212</v>
      </c>
      <c r="B184" s="26"/>
      <c r="C184" s="26"/>
      <c r="D184" s="26"/>
      <c r="E184" s="26"/>
      <c r="F184" s="26"/>
      <c r="G184" s="9">
        <f>SUM(G181:G183)</f>
        <v>160.46</v>
      </c>
      <c r="H184" s="9"/>
    </row>
    <row r="185" spans="1:8" ht="11.25" customHeight="1" x14ac:dyDescent="0.2">
      <c r="A185" s="25" t="s">
        <v>213</v>
      </c>
      <c r="B185" s="25"/>
      <c r="C185" s="25"/>
      <c r="D185" s="25"/>
      <c r="E185" s="25"/>
      <c r="F185" s="25"/>
      <c r="G185" s="25"/>
      <c r="H185" s="25"/>
    </row>
    <row r="186" spans="1:8" ht="11.25" customHeight="1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13.2</v>
      </c>
      <c r="H186" s="3" t="s">
        <v>25</v>
      </c>
    </row>
    <row r="187" spans="1:8" ht="11.25" customHeight="1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6.62</v>
      </c>
      <c r="H187" s="3"/>
    </row>
    <row r="188" spans="1:8" ht="11.25" customHeight="1" x14ac:dyDescent="0.2">
      <c r="A188" s="3" t="s">
        <v>216</v>
      </c>
      <c r="B188" s="3">
        <v>1</v>
      </c>
      <c r="C188" s="3" t="s">
        <v>187</v>
      </c>
      <c r="D188" s="3" t="s">
        <v>20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26" t="s">
        <v>221</v>
      </c>
      <c r="B193" s="26"/>
      <c r="C193" s="26"/>
      <c r="D193" s="26"/>
      <c r="E193" s="26"/>
      <c r="F193" s="26"/>
      <c r="G193" s="9">
        <f>SUM(G186:G192)</f>
        <v>19.82</v>
      </c>
      <c r="H193" s="9"/>
    </row>
    <row r="194" spans="1:8" ht="11.25" customHeight="1" x14ac:dyDescent="0.2">
      <c r="A194" s="25" t="s">
        <v>222</v>
      </c>
      <c r="B194" s="25"/>
      <c r="C194" s="25"/>
      <c r="D194" s="25"/>
      <c r="E194" s="25"/>
      <c r="F194" s="25"/>
      <c r="G194" s="25"/>
      <c r="H194" s="25"/>
    </row>
    <row r="195" spans="1:8" ht="11.25" customHeight="1" x14ac:dyDescent="0.2">
      <c r="A195" s="3" t="s">
        <v>223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197</v>
      </c>
      <c r="D201" s="3" t="s">
        <v>20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26" t="s">
        <v>236</v>
      </c>
      <c r="B205" s="26"/>
      <c r="C205" s="26"/>
      <c r="D205" s="26"/>
      <c r="E205" s="26"/>
      <c r="F205" s="26"/>
      <c r="G205" s="9">
        <f>SUM(G195:G204)</f>
        <v>0</v>
      </c>
      <c r="H205" s="9"/>
    </row>
    <row r="206" spans="1:8" s="10" customFormat="1" ht="11.25" customHeight="1" x14ac:dyDescent="0.2">
      <c r="A206" s="26" t="s">
        <v>237</v>
      </c>
      <c r="B206" s="26"/>
      <c r="C206" s="26"/>
      <c r="D206" s="26"/>
      <c r="E206" s="26"/>
      <c r="F206" s="26"/>
      <c r="G206" s="9">
        <f>G36+G41+G44+G108+G154+G157+G162+G167+G171+G175+G178+G184+G193+G205</f>
        <v>3234.2809999999999</v>
      </c>
      <c r="H206" s="9"/>
    </row>
  </sheetData>
  <mergeCells count="37">
    <mergeCell ref="A2:H2"/>
    <mergeCell ref="A77:F77"/>
    <mergeCell ref="A83:F83"/>
    <mergeCell ref="A176:H176"/>
    <mergeCell ref="A193:F193"/>
    <mergeCell ref="A108:F108"/>
    <mergeCell ref="A109:H109"/>
    <mergeCell ref="A110:H110"/>
    <mergeCell ref="A46:H46"/>
    <mergeCell ref="A185:H185"/>
    <mergeCell ref="A163:H163"/>
    <mergeCell ref="A167:F167"/>
    <mergeCell ref="A168:H168"/>
    <mergeCell ref="A178:F178"/>
    <mergeCell ref="A179:H179"/>
    <mergeCell ref="A180:H180"/>
    <mergeCell ref="A206:F206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4:H194"/>
    <mergeCell ref="A184:F184"/>
    <mergeCell ref="B3:C3"/>
    <mergeCell ref="A4:H4"/>
    <mergeCell ref="A36:F36"/>
    <mergeCell ref="A37:H37"/>
    <mergeCell ref="A205:F205"/>
    <mergeCell ref="A47:G47"/>
    <mergeCell ref="A41:F41"/>
    <mergeCell ref="A42:H42"/>
    <mergeCell ref="A44:F44"/>
    <mergeCell ref="A45:H45"/>
  </mergeCells>
  <phoneticPr fontId="0" type="noConversion"/>
  <pageMargins left="1.0236220472440944" right="0.8267716535433071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topLeftCell="A198" workbookViewId="0">
      <selection activeCell="D207" sqref="D207:J218"/>
    </sheetView>
  </sheetViews>
  <sheetFormatPr defaultColWidth="9.140625" defaultRowHeight="11.25" x14ac:dyDescent="0.2"/>
  <cols>
    <col min="1" max="1" width="30.42578125" style="4" customWidth="1"/>
    <col min="2" max="2" width="9.140625" style="4"/>
    <col min="3" max="3" width="21.42578125" style="4" customWidth="1"/>
    <col min="4" max="7" width="9.140625" style="4"/>
    <col min="8" max="8" width="14" style="4" customWidth="1"/>
    <col min="9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9" ht="11.25" customHeight="1" x14ac:dyDescent="0.2">
      <c r="A3" s="2" t="s">
        <v>1</v>
      </c>
      <c r="B3" s="6" t="s">
        <v>2</v>
      </c>
      <c r="C3" s="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17" t="s">
        <v>241</v>
      </c>
      <c r="B4" s="12"/>
      <c r="C4" s="12"/>
      <c r="D4" s="2"/>
      <c r="E4" s="2"/>
      <c r="F4" s="2"/>
      <c r="G4" s="23">
        <v>304.39999999999998</v>
      </c>
      <c r="H4" s="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269.3</v>
      </c>
      <c r="F6" s="3">
        <v>2.42</v>
      </c>
      <c r="G6" s="21">
        <f t="shared" ref="G6:G24" si="0">ROUND(E6*F6*B6/1000,2)</f>
        <v>195.51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269.3</v>
      </c>
      <c r="F7" s="3">
        <v>3.42</v>
      </c>
      <c r="G7" s="21">
        <f t="shared" si="0"/>
        <v>11.05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1347.7</v>
      </c>
      <c r="F8" s="3">
        <v>2.11</v>
      </c>
      <c r="G8" s="21">
        <f t="shared" si="0"/>
        <v>147.87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17</v>
      </c>
      <c r="D9" s="3" t="s">
        <v>11</v>
      </c>
      <c r="E9" s="3">
        <v>1346.7</v>
      </c>
      <c r="F9" s="3">
        <v>2.69</v>
      </c>
      <c r="G9" s="21">
        <f t="shared" si="0"/>
        <v>43.47</v>
      </c>
      <c r="H9" s="3"/>
    </row>
    <row r="10" spans="1:9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158.4</v>
      </c>
      <c r="F10" s="3">
        <v>3.26</v>
      </c>
      <c r="G10" s="21">
        <f t="shared" si="0"/>
        <v>154.91999999999999</v>
      </c>
      <c r="H10" s="3" t="s">
        <v>15</v>
      </c>
    </row>
    <row r="11" spans="1:9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24</v>
      </c>
      <c r="F11" s="3">
        <v>20.81</v>
      </c>
      <c r="G11" s="21">
        <f t="shared" si="0"/>
        <v>25.97</v>
      </c>
      <c r="H11" s="3" t="s">
        <v>12</v>
      </c>
    </row>
    <row r="12" spans="1:9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8.8000000000000007</v>
      </c>
      <c r="F12" s="3">
        <v>3.45</v>
      </c>
      <c r="G12" s="21">
        <f t="shared" si="0"/>
        <v>9.11</v>
      </c>
      <c r="H12" s="3" t="s">
        <v>12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76.8</v>
      </c>
      <c r="F13" s="3">
        <v>8.8699999999999992</v>
      </c>
      <c r="G13" s="21">
        <f t="shared" si="0"/>
        <v>0.68</v>
      </c>
      <c r="H13" s="3" t="s">
        <v>25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3731.6</v>
      </c>
      <c r="F14" s="3">
        <v>2.95</v>
      </c>
      <c r="G14" s="21">
        <f t="shared" si="0"/>
        <v>11.01</v>
      </c>
      <c r="H14" s="3" t="s">
        <v>25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20</v>
      </c>
      <c r="E15" s="3">
        <v>176</v>
      </c>
      <c r="F15" s="3">
        <v>1.83</v>
      </c>
      <c r="G15" s="21">
        <f t="shared" si="0"/>
        <v>0.32</v>
      </c>
      <c r="H15" s="3" t="s">
        <v>25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38.4</v>
      </c>
      <c r="F16" s="3">
        <v>4.3</v>
      </c>
      <c r="G16" s="21">
        <f t="shared" si="0"/>
        <v>0.17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28.8</v>
      </c>
      <c r="F17" s="3">
        <v>4.28</v>
      </c>
      <c r="G17" s="21">
        <f t="shared" si="0"/>
        <v>0.25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20</v>
      </c>
      <c r="E18" s="3">
        <v>0</v>
      </c>
      <c r="F18" s="3">
        <v>0</v>
      </c>
      <c r="G18" s="21">
        <f t="shared" si="0"/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2.77</v>
      </c>
      <c r="G19" s="21">
        <f t="shared" si="0"/>
        <v>0.16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23.4</v>
      </c>
      <c r="F20" s="3">
        <v>2.64</v>
      </c>
      <c r="G20" s="21">
        <f t="shared" si="0"/>
        <v>0.06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14.4</v>
      </c>
      <c r="F21" s="3">
        <v>5.3</v>
      </c>
      <c r="G21" s="21">
        <f t="shared" si="0"/>
        <v>0.08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23.4</v>
      </c>
      <c r="F22" s="3">
        <v>2.64</v>
      </c>
      <c r="G22" s="21">
        <f t="shared" si="0"/>
        <v>0.06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14.1</v>
      </c>
      <c r="F23" s="3">
        <v>2.14</v>
      </c>
      <c r="G23" s="21">
        <f t="shared" si="0"/>
        <v>0.03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1380</v>
      </c>
      <c r="F24" s="3">
        <v>2.15</v>
      </c>
      <c r="G24" s="21">
        <f t="shared" si="0"/>
        <v>5.93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/>
      <c r="G26" s="3">
        <v>0</v>
      </c>
      <c r="H26" s="3" t="s">
        <v>42</v>
      </c>
    </row>
    <row r="27" spans="1:8" ht="19.5" customHeight="1" x14ac:dyDescent="0.2">
      <c r="A27" s="3" t="s">
        <v>43</v>
      </c>
      <c r="B27" s="3">
        <v>5</v>
      </c>
      <c r="C27" s="3" t="s">
        <v>40</v>
      </c>
      <c r="D27" s="3" t="s">
        <v>20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4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/>
      <c r="G29" s="3">
        <v>22.28</v>
      </c>
      <c r="H29" s="3" t="s">
        <v>48</v>
      </c>
    </row>
    <row r="30" spans="1:8" ht="21" customHeight="1" x14ac:dyDescent="0.2">
      <c r="A30" s="3" t="s">
        <v>49</v>
      </c>
      <c r="B30" s="3">
        <v>5</v>
      </c>
      <c r="C30" s="3" t="s">
        <v>40</v>
      </c>
      <c r="D30" s="3" t="s">
        <v>47</v>
      </c>
      <c r="E30" s="3">
        <v>0</v>
      </c>
      <c r="F30" s="3"/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1137</v>
      </c>
      <c r="F31" s="3">
        <v>1.77</v>
      </c>
      <c r="G31" s="21">
        <f>ROUND(E31*F31*B31/1000,2)</f>
        <v>2.0099999999999998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1015</v>
      </c>
      <c r="F32" s="3">
        <v>1.77</v>
      </c>
      <c r="G32" s="21">
        <f>ROUND(E32*F32*B32/1000,2)</f>
        <v>1.8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366</v>
      </c>
      <c r="C34" s="3" t="s">
        <v>10</v>
      </c>
      <c r="D34" s="3" t="s">
        <v>47</v>
      </c>
      <c r="E34" s="3">
        <v>40</v>
      </c>
      <c r="F34" s="3">
        <v>8.7899999999999991</v>
      </c>
      <c r="G34" s="21">
        <f>ROUND(E34*F34*B34/1000,2)</f>
        <v>128.69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82</v>
      </c>
      <c r="F35" s="3">
        <v>3.81</v>
      </c>
      <c r="G35" s="21">
        <f>ROUND(E35*F35*B35/1000,2)</f>
        <v>7.5</v>
      </c>
      <c r="H35" s="3"/>
    </row>
    <row r="36" spans="1:8" s="10" customFormat="1" ht="11.25" customHeight="1" x14ac:dyDescent="0.2">
      <c r="A36" s="14" t="s">
        <v>56</v>
      </c>
      <c r="B36" s="15"/>
      <c r="C36" s="15"/>
      <c r="D36" s="15"/>
      <c r="E36" s="15"/>
      <c r="F36" s="16"/>
      <c r="G36" s="9">
        <f>SUM(G6:G35)</f>
        <v>768.92999999999961</v>
      </c>
      <c r="H36" s="9"/>
    </row>
    <row r="37" spans="1:8" ht="11.25" customHeight="1" x14ac:dyDescent="0.2">
      <c r="A37" s="6" t="s">
        <v>57</v>
      </c>
      <c r="B37" s="7"/>
      <c r="C37" s="7"/>
      <c r="D37" s="7"/>
      <c r="E37" s="7"/>
      <c r="F37" s="7"/>
      <c r="G37" s="7"/>
      <c r="H37" s="8"/>
    </row>
    <row r="38" spans="1:8" ht="11.25" customHeight="1" x14ac:dyDescent="0.2">
      <c r="A38" s="3" t="s">
        <v>58</v>
      </c>
      <c r="B38" s="3">
        <v>366</v>
      </c>
      <c r="C38" s="3" t="s">
        <v>10</v>
      </c>
      <c r="D38" s="3" t="s">
        <v>59</v>
      </c>
      <c r="E38" s="3">
        <v>2.2999999999999998</v>
      </c>
      <c r="F38" s="3">
        <v>196.59</v>
      </c>
      <c r="G38" s="21">
        <f>ROUND(E38*F38*B38/1000,2)</f>
        <v>165.49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366</v>
      </c>
      <c r="C40" s="3" t="s">
        <v>10</v>
      </c>
      <c r="D40" s="3" t="s">
        <v>61</v>
      </c>
      <c r="E40" s="3">
        <v>2.2999999999999998</v>
      </c>
      <c r="F40" s="3">
        <v>241.7</v>
      </c>
      <c r="G40" s="21">
        <f>ROUND(E40*F40*B40/1000,2)</f>
        <v>203.46</v>
      </c>
      <c r="H40" s="3"/>
    </row>
    <row r="41" spans="1:8" s="10" customFormat="1" ht="11.25" customHeight="1" x14ac:dyDescent="0.2">
      <c r="A41" s="14" t="s">
        <v>62</v>
      </c>
      <c r="B41" s="15"/>
      <c r="C41" s="15"/>
      <c r="D41" s="15"/>
      <c r="E41" s="15"/>
      <c r="F41" s="16"/>
      <c r="G41" s="9">
        <f>SUM(G38:G40)</f>
        <v>368.95000000000005</v>
      </c>
      <c r="H41" s="9"/>
    </row>
    <row r="42" spans="1:8" ht="11.25" customHeight="1" x14ac:dyDescent="0.2">
      <c r="A42" s="6" t="s">
        <v>63</v>
      </c>
      <c r="B42" s="7"/>
      <c r="C42" s="7"/>
      <c r="D42" s="7"/>
      <c r="E42" s="7"/>
      <c r="F42" s="7"/>
      <c r="G42" s="7"/>
      <c r="H42" s="8"/>
    </row>
    <row r="43" spans="1:8" ht="11.25" customHeight="1" x14ac:dyDescent="0.2">
      <c r="A43" s="3" t="s">
        <v>64</v>
      </c>
      <c r="B43" s="3">
        <v>366</v>
      </c>
      <c r="C43" s="3" t="s">
        <v>10</v>
      </c>
      <c r="D43" s="3" t="s">
        <v>59</v>
      </c>
      <c r="E43" s="3">
        <v>0.745</v>
      </c>
      <c r="F43" s="3">
        <v>537.61</v>
      </c>
      <c r="G43" s="21">
        <f>ROUND(E43*F43*B43/1000,2)</f>
        <v>146.59</v>
      </c>
      <c r="H43" s="3"/>
    </row>
    <row r="44" spans="1:8" s="10" customFormat="1" ht="11.25" customHeight="1" x14ac:dyDescent="0.2">
      <c r="A44" s="14" t="s">
        <v>65</v>
      </c>
      <c r="B44" s="15"/>
      <c r="C44" s="15"/>
      <c r="D44" s="15"/>
      <c r="E44" s="15"/>
      <c r="F44" s="16"/>
      <c r="G44" s="9">
        <f>SUM(G43)</f>
        <v>146.59</v>
      </c>
      <c r="H44" s="9"/>
    </row>
    <row r="45" spans="1:8" ht="11.25" customHeight="1" x14ac:dyDescent="0.2">
      <c r="A45" s="6" t="s">
        <v>66</v>
      </c>
      <c r="B45" s="7"/>
      <c r="C45" s="7"/>
      <c r="D45" s="7"/>
      <c r="E45" s="7"/>
      <c r="F45" s="7"/>
      <c r="G45" s="7"/>
      <c r="H45" s="8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8"/>
      <c r="H47" s="11"/>
    </row>
    <row r="48" spans="1:8" ht="62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55.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56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60.7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40.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0.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0</v>
      </c>
      <c r="H53" s="3" t="s">
        <v>72</v>
      </c>
    </row>
    <row r="54" spans="1:8" ht="40.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0.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40.5" customHeight="1" x14ac:dyDescent="0.2">
      <c r="A56" s="3" t="s">
        <v>80</v>
      </c>
      <c r="B56" s="3">
        <v>0</v>
      </c>
      <c r="C56" s="3" t="s">
        <v>81</v>
      </c>
      <c r="D56" s="3" t="s">
        <v>20</v>
      </c>
      <c r="E56" s="3">
        <v>0</v>
      </c>
      <c r="F56" s="3">
        <v>0</v>
      </c>
      <c r="G56" s="3">
        <v>0</v>
      </c>
      <c r="H56" s="3" t="s">
        <v>81</v>
      </c>
    </row>
    <row r="57" spans="1:8" ht="40.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40.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40.5" customHeight="1" x14ac:dyDescent="0.2">
      <c r="A59" s="3" t="s">
        <v>84</v>
      </c>
      <c r="B59" s="3">
        <v>1</v>
      </c>
      <c r="C59" s="3" t="s">
        <v>70</v>
      </c>
      <c r="D59" s="3" t="s">
        <v>20</v>
      </c>
      <c r="E59" s="3">
        <v>0</v>
      </c>
      <c r="F59" s="3">
        <v>0</v>
      </c>
      <c r="G59" s="3">
        <v>0</v>
      </c>
      <c r="H59" s="3" t="s">
        <v>72</v>
      </c>
    </row>
    <row r="60" spans="1:8" ht="40.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40.5" customHeight="1" x14ac:dyDescent="0.2">
      <c r="A61" s="3" t="s">
        <v>86</v>
      </c>
      <c r="B61" s="3">
        <v>1</v>
      </c>
      <c r="C61" s="3" t="s">
        <v>81</v>
      </c>
      <c r="D61" s="3" t="s">
        <v>20</v>
      </c>
      <c r="E61" s="3">
        <v>0</v>
      </c>
      <c r="F61" s="3">
        <v>0</v>
      </c>
      <c r="G61" s="3">
        <v>5.55</v>
      </c>
      <c r="H61" s="3" t="s">
        <v>81</v>
      </c>
    </row>
    <row r="62" spans="1:8" ht="40.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40.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0.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40.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11.65</v>
      </c>
      <c r="H65" s="3" t="s">
        <v>72</v>
      </c>
    </row>
    <row r="66" spans="1:8" ht="40.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10.54</v>
      </c>
      <c r="H66" s="3" t="s">
        <v>72</v>
      </c>
    </row>
    <row r="67" spans="1:8" ht="40.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0.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0.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40.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40.5" customHeight="1" x14ac:dyDescent="0.2">
      <c r="A71" s="3" t="s">
        <v>97</v>
      </c>
      <c r="B71" s="3">
        <v>1</v>
      </c>
      <c r="C71" s="3" t="s">
        <v>81</v>
      </c>
      <c r="D71" s="3" t="s">
        <v>20</v>
      </c>
      <c r="E71" s="3">
        <v>0</v>
      </c>
      <c r="F71" s="3">
        <v>0</v>
      </c>
      <c r="G71" s="3">
        <v>0</v>
      </c>
      <c r="H71" s="3" t="s">
        <v>81</v>
      </c>
    </row>
    <row r="72" spans="1:8" ht="40.5" customHeight="1" x14ac:dyDescent="0.2">
      <c r="A72" s="3" t="s">
        <v>98</v>
      </c>
      <c r="B72" s="3">
        <v>0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40.5" customHeight="1" x14ac:dyDescent="0.2">
      <c r="A73" s="3" t="s">
        <v>99</v>
      </c>
      <c r="B73" s="3">
        <v>1</v>
      </c>
      <c r="C73" s="3" t="s">
        <v>70</v>
      </c>
      <c r="D73" s="3" t="s">
        <v>20</v>
      </c>
      <c r="E73" s="3">
        <v>0</v>
      </c>
      <c r="F73" s="3">
        <v>0</v>
      </c>
      <c r="G73" s="3">
        <v>5.55</v>
      </c>
      <c r="H73" s="3" t="s">
        <v>72</v>
      </c>
    </row>
    <row r="74" spans="1:8" ht="40.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22.2</v>
      </c>
      <c r="H74" s="3" t="s">
        <v>72</v>
      </c>
    </row>
    <row r="75" spans="1:8" ht="40.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0.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55.49</v>
      </c>
      <c r="H76" s="3" t="s">
        <v>72</v>
      </c>
    </row>
    <row r="77" spans="1:8" ht="11.25" customHeight="1" x14ac:dyDescent="0.2">
      <c r="A77" s="6" t="s">
        <v>103</v>
      </c>
      <c r="B77" s="7"/>
      <c r="C77" s="7"/>
      <c r="D77" s="7"/>
      <c r="E77" s="7"/>
      <c r="F77" s="7"/>
      <c r="G77" s="7"/>
      <c r="H77" s="8"/>
    </row>
    <row r="78" spans="1:8" ht="33" customHeight="1" x14ac:dyDescent="0.2">
      <c r="A78" s="3" t="s">
        <v>104</v>
      </c>
      <c r="B78" s="3">
        <v>1</v>
      </c>
      <c r="C78" s="3" t="s">
        <v>81</v>
      </c>
      <c r="D78" s="3" t="s">
        <v>20</v>
      </c>
      <c r="E78" s="3">
        <v>0</v>
      </c>
      <c r="F78" s="3">
        <v>0</v>
      </c>
      <c r="G78" s="3">
        <v>5.33</v>
      </c>
      <c r="H78" s="3" t="s">
        <v>81</v>
      </c>
    </row>
    <row r="79" spans="1:8" ht="33" customHeight="1" x14ac:dyDescent="0.2">
      <c r="A79" s="3" t="s">
        <v>105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0</v>
      </c>
      <c r="H79" s="3" t="s">
        <v>81</v>
      </c>
    </row>
    <row r="80" spans="1:8" ht="33" customHeight="1" x14ac:dyDescent="0.2">
      <c r="A80" s="3" t="s">
        <v>106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5.77</v>
      </c>
      <c r="H80" s="3" t="s">
        <v>81</v>
      </c>
    </row>
    <row r="81" spans="1:8" ht="33" customHeight="1" x14ac:dyDescent="0.2">
      <c r="A81" s="3" t="s">
        <v>107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0</v>
      </c>
      <c r="H81" s="3" t="s">
        <v>81</v>
      </c>
    </row>
    <row r="82" spans="1:8" ht="33" customHeight="1" x14ac:dyDescent="0.2">
      <c r="A82" s="3" t="s">
        <v>108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6" t="s">
        <v>109</v>
      </c>
      <c r="B83" s="7"/>
      <c r="C83" s="7"/>
      <c r="D83" s="7"/>
      <c r="E83" s="7"/>
      <c r="F83" s="7"/>
      <c r="G83" s="7"/>
      <c r="H83" s="8"/>
    </row>
    <row r="84" spans="1:8" ht="33.7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22.2</v>
      </c>
      <c r="H84" s="3" t="s">
        <v>72</v>
      </c>
    </row>
    <row r="85" spans="1:8" ht="33.7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customHeight="1" x14ac:dyDescent="0.2">
      <c r="A86" s="3" t="s">
        <v>112</v>
      </c>
      <c r="B86" s="3">
        <v>1</v>
      </c>
      <c r="C86" s="3" t="s">
        <v>70</v>
      </c>
      <c r="D86" s="3" t="s">
        <v>20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customHeight="1" x14ac:dyDescent="0.2">
      <c r="A87" s="3" t="s">
        <v>113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55.49</v>
      </c>
      <c r="H90" s="3" t="s">
        <v>72</v>
      </c>
    </row>
    <row r="91" spans="1:8" ht="33.7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32.19</v>
      </c>
      <c r="H92" s="3" t="s">
        <v>72</v>
      </c>
    </row>
    <row r="93" spans="1:8" ht="33.7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34.409999999999997</v>
      </c>
      <c r="H95" s="3" t="s">
        <v>72</v>
      </c>
    </row>
    <row r="96" spans="1:8" ht="33.7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8.25" customHeight="1" x14ac:dyDescent="0.2">
      <c r="A99" s="3" t="s">
        <v>125</v>
      </c>
      <c r="B99" s="3">
        <v>1</v>
      </c>
      <c r="C99" s="3" t="s">
        <v>126</v>
      </c>
      <c r="D99" s="3" t="s">
        <v>47</v>
      </c>
      <c r="E99" s="3">
        <v>0</v>
      </c>
      <c r="F99" s="3">
        <v>0</v>
      </c>
      <c r="G99" s="3">
        <v>5.88</v>
      </c>
      <c r="H99" s="3" t="s">
        <v>126</v>
      </c>
    </row>
    <row r="100" spans="1:8" ht="38.25" customHeight="1" x14ac:dyDescent="0.2">
      <c r="A100" s="3" t="s">
        <v>127</v>
      </c>
      <c r="B100" s="3">
        <v>1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5.22</v>
      </c>
      <c r="H100" s="3" t="s">
        <v>126</v>
      </c>
    </row>
    <row r="101" spans="1:8" ht="38.25" customHeight="1" x14ac:dyDescent="0.2">
      <c r="A101" s="3" t="s">
        <v>128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 t="s">
        <v>239</v>
      </c>
      <c r="H101" s="3" t="s">
        <v>126</v>
      </c>
    </row>
    <row r="102" spans="1:8" ht="38.25" customHeight="1" x14ac:dyDescent="0.2">
      <c r="A102" s="3" t="s">
        <v>129</v>
      </c>
      <c r="B102" s="3">
        <v>1</v>
      </c>
      <c r="C102" s="3" t="s">
        <v>81</v>
      </c>
      <c r="D102" s="3" t="s">
        <v>20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110.99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55.49</v>
      </c>
      <c r="H107" s="3"/>
    </row>
    <row r="108" spans="1:8" s="10" customFormat="1" ht="11.25" customHeight="1" x14ac:dyDescent="0.2">
      <c r="A108" s="14" t="s">
        <v>135</v>
      </c>
      <c r="B108" s="15"/>
      <c r="C108" s="15"/>
      <c r="D108" s="15"/>
      <c r="E108" s="15"/>
      <c r="F108" s="16"/>
      <c r="G108" s="9">
        <f>SUM(G48:G107)</f>
        <v>443.95000000000005</v>
      </c>
      <c r="H108" s="9"/>
    </row>
    <row r="109" spans="1:8" ht="11.25" customHeight="1" x14ac:dyDescent="0.2">
      <c r="A109" s="6" t="s">
        <v>103</v>
      </c>
      <c r="B109" s="7"/>
      <c r="C109" s="7"/>
      <c r="D109" s="7"/>
      <c r="E109" s="7"/>
      <c r="F109" s="7"/>
      <c r="G109" s="7"/>
      <c r="H109" s="8"/>
    </row>
    <row r="110" spans="1:8" ht="11.25" customHeight="1" x14ac:dyDescent="0.2">
      <c r="A110" s="6" t="s">
        <v>136</v>
      </c>
      <c r="B110" s="7"/>
      <c r="C110" s="7"/>
      <c r="D110" s="7"/>
      <c r="E110" s="7"/>
      <c r="F110" s="7"/>
      <c r="G110" s="7"/>
      <c r="H110" s="8"/>
    </row>
    <row r="111" spans="1:8" ht="33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33" customHeight="1" x14ac:dyDescent="0.2">
      <c r="A112" s="3" t="s">
        <v>138</v>
      </c>
      <c r="B112" s="3">
        <v>1</v>
      </c>
      <c r="C112" s="3" t="s">
        <v>81</v>
      </c>
      <c r="D112" s="3" t="s">
        <v>20</v>
      </c>
      <c r="E112" s="3">
        <v>0</v>
      </c>
      <c r="F112" s="3">
        <v>0</v>
      </c>
      <c r="G112" s="3">
        <v>0</v>
      </c>
      <c r="H112" s="3" t="s">
        <v>81</v>
      </c>
    </row>
    <row r="113" spans="1:8" ht="33" customHeight="1" x14ac:dyDescent="0.2">
      <c r="A113" s="3" t="s">
        <v>139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" customHeight="1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58.82</v>
      </c>
      <c r="H114" s="3" t="s">
        <v>126</v>
      </c>
    </row>
    <row r="115" spans="1:8" ht="33" customHeight="1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47.06</v>
      </c>
      <c r="H115" s="3" t="s">
        <v>126</v>
      </c>
    </row>
    <row r="116" spans="1:8" ht="33" customHeight="1" x14ac:dyDescent="0.2">
      <c r="A116" s="3" t="s">
        <v>142</v>
      </c>
      <c r="B116" s="3">
        <v>1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5.88</v>
      </c>
      <c r="H116" s="3" t="s">
        <v>126</v>
      </c>
    </row>
    <row r="117" spans="1:8" ht="33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" customHeight="1" x14ac:dyDescent="0.2">
      <c r="A118" s="3" t="s">
        <v>144</v>
      </c>
      <c r="B118" s="3">
        <v>0</v>
      </c>
      <c r="C118" s="3" t="s">
        <v>126</v>
      </c>
      <c r="D118" s="3" t="s">
        <v>20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33.92</v>
      </c>
      <c r="G119" s="3">
        <v>33.92</v>
      </c>
      <c r="H119" s="3" t="s">
        <v>126</v>
      </c>
    </row>
    <row r="120" spans="1:8" ht="33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38.520000000000003</v>
      </c>
      <c r="H120" s="3" t="s">
        <v>126</v>
      </c>
    </row>
    <row r="121" spans="1:8" ht="33" customHeight="1" x14ac:dyDescent="0.2">
      <c r="A121" s="3" t="s">
        <v>147</v>
      </c>
      <c r="B121" s="3">
        <v>1</v>
      </c>
      <c r="C121" s="3" t="s">
        <v>81</v>
      </c>
      <c r="D121" s="3" t="s">
        <v>20</v>
      </c>
      <c r="E121" s="3">
        <v>0</v>
      </c>
      <c r="F121" s="3">
        <v>0</v>
      </c>
      <c r="G121" s="3">
        <v>5.77</v>
      </c>
      <c r="H121" s="3" t="s">
        <v>81</v>
      </c>
    </row>
    <row r="122" spans="1:8" ht="33" customHeight="1" x14ac:dyDescent="0.2">
      <c r="A122" s="3" t="s">
        <v>148</v>
      </c>
      <c r="B122" s="3">
        <v>1</v>
      </c>
      <c r="C122" s="3" t="s">
        <v>81</v>
      </c>
      <c r="D122" s="3" t="s">
        <v>41</v>
      </c>
      <c r="E122" s="3">
        <v>0</v>
      </c>
      <c r="F122" s="3">
        <v>0</v>
      </c>
      <c r="G122" s="3">
        <v>5.33</v>
      </c>
      <c r="H122" s="3"/>
    </row>
    <row r="123" spans="1:8" ht="33" customHeight="1" x14ac:dyDescent="0.2">
      <c r="A123" s="3" t="s">
        <v>149</v>
      </c>
      <c r="B123" s="3">
        <v>1</v>
      </c>
      <c r="C123" s="3" t="s">
        <v>126</v>
      </c>
      <c r="D123" s="3" t="s">
        <v>20</v>
      </c>
      <c r="E123" s="3">
        <v>0</v>
      </c>
      <c r="F123" s="3">
        <v>0</v>
      </c>
      <c r="G123" s="3">
        <v>16.64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43.21</v>
      </c>
      <c r="G124" s="3">
        <v>43.21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5.45</v>
      </c>
      <c r="G125" s="3">
        <v>5.45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16.23</v>
      </c>
      <c r="G126" s="3">
        <v>16.23</v>
      </c>
      <c r="H126" s="3"/>
    </row>
    <row r="127" spans="1:8" ht="37.5" customHeight="1" x14ac:dyDescent="0.2">
      <c r="A127" s="3" t="s">
        <v>153</v>
      </c>
      <c r="B127" s="3">
        <v>1</v>
      </c>
      <c r="C127" s="3" t="s">
        <v>126</v>
      </c>
      <c r="D127" s="3" t="s">
        <v>20</v>
      </c>
      <c r="E127" s="3">
        <v>0</v>
      </c>
      <c r="F127" s="3">
        <v>0</v>
      </c>
      <c r="G127" s="3">
        <v>5.88</v>
      </c>
      <c r="H127" s="3" t="s">
        <v>126</v>
      </c>
    </row>
    <row r="128" spans="1:8" ht="39.75" customHeight="1" x14ac:dyDescent="0.2">
      <c r="A128" s="3" t="s">
        <v>154</v>
      </c>
      <c r="B128" s="3">
        <v>0</v>
      </c>
      <c r="C128" s="3" t="s">
        <v>126</v>
      </c>
      <c r="D128" s="3" t="s">
        <v>20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20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42.75" customHeight="1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82.35</v>
      </c>
      <c r="H130" s="3" t="s">
        <v>126</v>
      </c>
    </row>
    <row r="131" spans="1:8" ht="42.7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57.64</v>
      </c>
      <c r="H131" s="3" t="s">
        <v>126</v>
      </c>
    </row>
    <row r="132" spans="1:8" ht="42.7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70.59</v>
      </c>
      <c r="H132" s="3" t="s">
        <v>126</v>
      </c>
    </row>
    <row r="133" spans="1:8" ht="42.7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59.12</v>
      </c>
      <c r="H133" s="3" t="s">
        <v>126</v>
      </c>
    </row>
    <row r="134" spans="1:8" ht="42.7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33.299999999999997</v>
      </c>
      <c r="H134" s="3" t="s">
        <v>126</v>
      </c>
    </row>
    <row r="135" spans="1:8" ht="42.7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9.99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12.21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19.940000000000001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33.299999999999997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5.55</v>
      </c>
      <c r="H153" s="3"/>
    </row>
    <row r="154" spans="1:8" s="10" customFormat="1" ht="11.25" customHeight="1" x14ac:dyDescent="0.2">
      <c r="A154" s="14" t="s">
        <v>180</v>
      </c>
      <c r="B154" s="15"/>
      <c r="C154" s="15"/>
      <c r="D154" s="15"/>
      <c r="E154" s="15"/>
      <c r="F154" s="16"/>
      <c r="G154" s="22">
        <f>SUM(G111:G153)</f>
        <v>666.7</v>
      </c>
      <c r="H154" s="22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7"/>
      <c r="G155" s="7"/>
      <c r="H155" s="8"/>
    </row>
    <row r="156" spans="1:8" ht="11.25" customHeight="1" x14ac:dyDescent="0.2">
      <c r="A156" s="3" t="s">
        <v>182</v>
      </c>
      <c r="B156" s="3">
        <v>366</v>
      </c>
      <c r="C156" s="3" t="s">
        <v>10</v>
      </c>
      <c r="D156" s="3" t="s">
        <v>20</v>
      </c>
      <c r="E156" s="3">
        <v>8</v>
      </c>
      <c r="F156" s="3">
        <v>134.36000000000001</v>
      </c>
      <c r="G156" s="21">
        <f>ROUND(E156*F156*B156/1000,2)</f>
        <v>393.41</v>
      </c>
      <c r="H156" s="3" t="s">
        <v>156</v>
      </c>
    </row>
    <row r="157" spans="1:8" s="10" customFormat="1" ht="11.25" customHeight="1" x14ac:dyDescent="0.2">
      <c r="A157" s="14" t="s">
        <v>183</v>
      </c>
      <c r="B157" s="15"/>
      <c r="C157" s="15"/>
      <c r="D157" s="15"/>
      <c r="E157" s="15"/>
      <c r="F157" s="16"/>
      <c r="G157" s="22">
        <f>SUM(G156)</f>
        <v>393.41</v>
      </c>
      <c r="H157" s="22"/>
    </row>
    <row r="158" spans="1:8" ht="11.25" customHeight="1" x14ac:dyDescent="0.2">
      <c r="A158" s="6" t="s">
        <v>184</v>
      </c>
      <c r="B158" s="7"/>
      <c r="C158" s="7"/>
      <c r="D158" s="7"/>
      <c r="E158" s="7"/>
      <c r="F158" s="7"/>
      <c r="G158" s="7"/>
      <c r="H158" s="8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187</v>
      </c>
      <c r="D160" s="3" t="s">
        <v>71</v>
      </c>
      <c r="E160" s="3">
        <v>4</v>
      </c>
      <c r="F160" s="3">
        <v>1281.72</v>
      </c>
      <c r="G160" s="21">
        <f>ROUND(E160*F160*B160/1000,2)</f>
        <v>61.52</v>
      </c>
      <c r="H160" s="3" t="s">
        <v>23</v>
      </c>
    </row>
    <row r="161" spans="1:8" ht="11.25" customHeight="1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4" t="s">
        <v>189</v>
      </c>
      <c r="B162" s="15"/>
      <c r="C162" s="15"/>
      <c r="D162" s="15"/>
      <c r="E162" s="15"/>
      <c r="F162" s="16"/>
      <c r="G162" s="22">
        <f>SUM(G159:G161)</f>
        <v>61.52</v>
      </c>
      <c r="H162" s="22"/>
    </row>
    <row r="163" spans="1:8" ht="11.25" customHeight="1" x14ac:dyDescent="0.2">
      <c r="A163" s="6" t="s">
        <v>190</v>
      </c>
      <c r="B163" s="7"/>
      <c r="C163" s="7"/>
      <c r="D163" s="7"/>
      <c r="E163" s="7"/>
      <c r="F163" s="7"/>
      <c r="G163" s="7"/>
      <c r="H163" s="8"/>
    </row>
    <row r="164" spans="1:8" ht="11.25" customHeight="1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0">
        <v>15.4</v>
      </c>
      <c r="H164" s="3"/>
    </row>
    <row r="165" spans="1:8" ht="11.25" customHeight="1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4" t="s">
        <v>194</v>
      </c>
      <c r="B167" s="15"/>
      <c r="C167" s="15"/>
      <c r="D167" s="15"/>
      <c r="E167" s="15"/>
      <c r="F167" s="16"/>
      <c r="G167" s="22">
        <f>SUM(G164:G166)</f>
        <v>15.4</v>
      </c>
      <c r="H167" s="22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7"/>
      <c r="G168" s="7"/>
      <c r="H168" s="8"/>
    </row>
    <row r="169" spans="1:8" ht="11.25" customHeight="1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4" t="s">
        <v>199</v>
      </c>
      <c r="B171" s="15"/>
      <c r="C171" s="15"/>
      <c r="D171" s="15"/>
      <c r="E171" s="15"/>
      <c r="F171" s="16"/>
      <c r="G171" s="22">
        <f>SUM(G169:G170)</f>
        <v>0</v>
      </c>
      <c r="H171" s="22"/>
    </row>
    <row r="172" spans="1:8" ht="11.25" customHeight="1" x14ac:dyDescent="0.2">
      <c r="A172" s="6" t="s">
        <v>200</v>
      </c>
      <c r="B172" s="7"/>
      <c r="C172" s="7"/>
      <c r="D172" s="7"/>
      <c r="E172" s="7"/>
      <c r="F172" s="7"/>
      <c r="G172" s="7"/>
      <c r="H172" s="8"/>
    </row>
    <row r="173" spans="1:8" ht="11.25" customHeight="1" x14ac:dyDescent="0.2">
      <c r="A173" s="3" t="s">
        <v>201</v>
      </c>
      <c r="B173" s="3">
        <v>366</v>
      </c>
      <c r="C173" s="3" t="s">
        <v>202</v>
      </c>
      <c r="D173" s="3" t="s">
        <v>71</v>
      </c>
      <c r="E173" s="3">
        <v>0</v>
      </c>
      <c r="F173" s="3">
        <v>0</v>
      </c>
      <c r="G173" s="3">
        <v>39.15</v>
      </c>
      <c r="H173" s="3" t="s">
        <v>202</v>
      </c>
    </row>
    <row r="174" spans="1:8" ht="11.25" customHeight="1" x14ac:dyDescent="0.2">
      <c r="A174" s="3" t="s">
        <v>203</v>
      </c>
      <c r="B174" s="3">
        <v>366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28.71</v>
      </c>
      <c r="H174" s="3" t="s">
        <v>202</v>
      </c>
    </row>
    <row r="175" spans="1:8" s="10" customFormat="1" ht="11.25" customHeight="1" x14ac:dyDescent="0.2">
      <c r="A175" s="14" t="s">
        <v>204</v>
      </c>
      <c r="B175" s="15"/>
      <c r="C175" s="15"/>
      <c r="D175" s="15"/>
      <c r="E175" s="15"/>
      <c r="F175" s="16"/>
      <c r="G175" s="22">
        <f>SUM(G173:G174)</f>
        <v>67.86</v>
      </c>
      <c r="H175" s="22"/>
    </row>
    <row r="176" spans="1:8" ht="11.25" customHeight="1" x14ac:dyDescent="0.2">
      <c r="A176" s="6" t="s">
        <v>205</v>
      </c>
      <c r="B176" s="7"/>
      <c r="C176" s="7"/>
      <c r="D176" s="7"/>
      <c r="E176" s="7"/>
      <c r="F176" s="7"/>
      <c r="G176" s="7"/>
      <c r="H176" s="8"/>
    </row>
    <row r="177" spans="1:8" ht="11.25" customHeight="1" x14ac:dyDescent="0.2">
      <c r="A177" s="3" t="s">
        <v>206</v>
      </c>
      <c r="B177" s="3">
        <v>366</v>
      </c>
      <c r="C177" s="3" t="s">
        <v>10</v>
      </c>
      <c r="D177" s="3"/>
      <c r="E177" s="3">
        <v>0</v>
      </c>
      <c r="F177" s="3">
        <v>0</v>
      </c>
      <c r="G177" s="3">
        <v>132.31</v>
      </c>
      <c r="H177" s="3"/>
    </row>
    <row r="178" spans="1:8" s="10" customFormat="1" ht="11.25" customHeight="1" x14ac:dyDescent="0.2">
      <c r="A178" s="14" t="s">
        <v>207</v>
      </c>
      <c r="B178" s="15"/>
      <c r="C178" s="15"/>
      <c r="D178" s="15"/>
      <c r="E178" s="15"/>
      <c r="F178" s="16"/>
      <c r="G178" s="22">
        <f>SUM(G177)</f>
        <v>132.31</v>
      </c>
      <c r="H178" s="22"/>
    </row>
    <row r="179" spans="1:8" ht="11.25" customHeight="1" x14ac:dyDescent="0.2">
      <c r="A179" s="6" t="s">
        <v>208</v>
      </c>
      <c r="B179" s="7"/>
      <c r="C179" s="7"/>
      <c r="D179" s="7"/>
      <c r="E179" s="7"/>
      <c r="F179" s="7"/>
      <c r="G179" s="7"/>
      <c r="H179" s="8"/>
    </row>
    <row r="180" spans="1:8" ht="11.25" customHeight="1" x14ac:dyDescent="0.2">
      <c r="A180" s="6" t="s">
        <v>53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3" t="s">
        <v>209</v>
      </c>
      <c r="B181" s="3">
        <v>366</v>
      </c>
      <c r="C181" s="3" t="s">
        <v>131</v>
      </c>
      <c r="D181" s="3" t="s">
        <v>47</v>
      </c>
      <c r="E181" s="3">
        <v>0</v>
      </c>
      <c r="F181" s="3">
        <v>0</v>
      </c>
      <c r="G181" s="3">
        <v>52.67</v>
      </c>
      <c r="H181" s="3"/>
    </row>
    <row r="182" spans="1:8" ht="11.25" customHeight="1" x14ac:dyDescent="0.2">
      <c r="A182" s="3" t="s">
        <v>210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211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4" t="s">
        <v>212</v>
      </c>
      <c r="B184" s="15"/>
      <c r="C184" s="15"/>
      <c r="D184" s="15"/>
      <c r="E184" s="15"/>
      <c r="F184" s="16"/>
      <c r="G184" s="22">
        <f>SUM(G181:G183)</f>
        <v>52.67</v>
      </c>
      <c r="H184" s="22"/>
    </row>
    <row r="185" spans="1:8" ht="11.25" customHeight="1" x14ac:dyDescent="0.2">
      <c r="A185" s="6" t="s">
        <v>213</v>
      </c>
      <c r="B185" s="7"/>
      <c r="C185" s="7"/>
      <c r="D185" s="7"/>
      <c r="E185" s="7"/>
      <c r="F185" s="7"/>
      <c r="G185" s="7"/>
      <c r="H185" s="8"/>
    </row>
    <row r="186" spans="1:8" ht="11.25" customHeight="1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13.2</v>
      </c>
      <c r="H186" s="3" t="s">
        <v>25</v>
      </c>
    </row>
    <row r="187" spans="1:8" ht="11.25" customHeight="1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6.62</v>
      </c>
      <c r="H187" s="3"/>
    </row>
    <row r="188" spans="1:8" ht="11.25" customHeight="1" x14ac:dyDescent="0.2">
      <c r="A188" s="3" t="s">
        <v>216</v>
      </c>
      <c r="B188" s="3">
        <v>1</v>
      </c>
      <c r="C188" s="3" t="s">
        <v>187</v>
      </c>
      <c r="D188" s="3" t="s">
        <v>20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4" t="s">
        <v>221</v>
      </c>
      <c r="B193" s="15"/>
      <c r="C193" s="15"/>
      <c r="D193" s="15"/>
      <c r="E193" s="15"/>
      <c r="F193" s="16"/>
      <c r="G193" s="9">
        <f>SUM(G186:G192)</f>
        <v>19.82</v>
      </c>
      <c r="H193" s="9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7"/>
      <c r="G194" s="7"/>
      <c r="H194" s="8"/>
    </row>
    <row r="195" spans="1:8" ht="11.25" customHeight="1" x14ac:dyDescent="0.2">
      <c r="A195" s="3" t="s">
        <v>223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197</v>
      </c>
      <c r="D201" s="3" t="s">
        <v>20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14" t="s">
        <v>236</v>
      </c>
      <c r="B205" s="15"/>
      <c r="C205" s="15"/>
      <c r="D205" s="15"/>
      <c r="E205" s="15"/>
      <c r="F205" s="16"/>
      <c r="G205" s="9">
        <f>SUM(G195:G204)</f>
        <v>0</v>
      </c>
      <c r="H205" s="9"/>
    </row>
    <row r="206" spans="1:8" s="10" customFormat="1" ht="11.25" customHeight="1" x14ac:dyDescent="0.2">
      <c r="A206" s="14" t="s">
        <v>237</v>
      </c>
      <c r="B206" s="15"/>
      <c r="C206" s="15"/>
      <c r="D206" s="15"/>
      <c r="E206" s="15"/>
      <c r="F206" s="16"/>
      <c r="G206" s="9">
        <f>G36+G41+G44+G108+G154+G157+G162+G167+G171+G175+G178+G184+G193+G205+G4</f>
        <v>3442.51</v>
      </c>
      <c r="H206" s="9"/>
    </row>
    <row r="208" spans="1:8" x14ac:dyDescent="0.2">
      <c r="E208" s="4" t="s">
        <v>242</v>
      </c>
      <c r="F208" s="4">
        <f>(25.51*6+26.53*6)/12</f>
        <v>26.02</v>
      </c>
      <c r="G208" s="18">
        <f>G206*1000/F209/12</f>
        <v>26.020011730701786</v>
      </c>
      <c r="H208" s="19">
        <f>F208/G208</f>
        <v>0.99999954916616074</v>
      </c>
    </row>
    <row r="209" spans="5:8" x14ac:dyDescent="0.2">
      <c r="E209" s="4" t="s">
        <v>243</v>
      </c>
      <c r="F209" s="4">
        <v>11025.2</v>
      </c>
      <c r="G209" s="18">
        <f>F209*F208*12/1000</f>
        <v>3442.5084480000005</v>
      </c>
    </row>
    <row r="210" spans="5:8" x14ac:dyDescent="0.2">
      <c r="G210" s="18"/>
    </row>
    <row r="211" spans="5:8" x14ac:dyDescent="0.2">
      <c r="F211" s="4" t="s">
        <v>244</v>
      </c>
      <c r="G211" s="18">
        <f>G209-G206</f>
        <v>-1.5519999997195555E-3</v>
      </c>
      <c r="H211" s="20">
        <f>G213-G206</f>
        <v>-344.25239679999959</v>
      </c>
    </row>
    <row r="212" spans="5:8" x14ac:dyDescent="0.2">
      <c r="G212" s="18"/>
    </row>
    <row r="213" spans="5:8" x14ac:dyDescent="0.2">
      <c r="G213" s="18">
        <f>G209*0.9</f>
        <v>3098.2576032000006</v>
      </c>
    </row>
    <row r="214" spans="5:8" x14ac:dyDescent="0.2">
      <c r="F214" s="4" t="s">
        <v>245</v>
      </c>
      <c r="G214" s="18">
        <f>G209*0.1</f>
        <v>344.2508448000001</v>
      </c>
    </row>
    <row r="215" spans="5:8" x14ac:dyDescent="0.2">
      <c r="G215" s="18">
        <f>SUM(G213:G214)</f>
        <v>3442.5084480000005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2017-05-02T11:24:21Z</dcterms:modified>
</cp:coreProperties>
</file>