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7" i="2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<sst xmlns="http://schemas.openxmlformats.org/spreadsheetml/2006/main" count="1275" uniqueCount="244">
  <si>
    <t>Ореховый пр., д.37,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</si>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</sst>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31.5703125" style="4" customWidth="1"/>
    <col min="2" max="16384" width="9.140625" style="4"/>
  </cols>
  <sheetData>
    <row r="1" spans="1:8" s="1" customFormat="1" ht="15.75" x14ac:dyDescent="0.25">
      <c r="A1" s="5" t="s">
        <v>237</v>
      </c>
    </row>
    <row r="2" spans="1:8" s="1" customFormat="1" ht="15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1.25" customHeight="1" x14ac:dyDescent="0.2">
      <c r="A3" s="2" t="s">
        <v>1</v>
      </c>
      <c r="B3" s="25" t="s">
        <v>2</v>
      </c>
      <c r="C3" s="25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6" t="s">
        <v>8</v>
      </c>
      <c r="B4" s="26"/>
      <c r="C4" s="26"/>
      <c r="D4" s="26"/>
      <c r="E4" s="26"/>
      <c r="F4" s="26"/>
      <c r="G4" s="26"/>
      <c r="H4" s="26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249</v>
      </c>
      <c r="F5" s="3">
        <v>2.2799999999999998</v>
      </c>
      <c r="G5" s="3">
        <v>169.74799999999999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249</v>
      </c>
      <c r="F6" s="3">
        <v>3.23</v>
      </c>
      <c r="G6" s="3">
        <v>9.6509999999999998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1245</v>
      </c>
      <c r="F7" s="3">
        <v>1.99</v>
      </c>
      <c r="G7" s="3">
        <v>128.833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1245</v>
      </c>
      <c r="F8" s="3">
        <v>2.54</v>
      </c>
      <c r="G8" s="3">
        <v>37.948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158.4</v>
      </c>
      <c r="F9" s="3">
        <v>3.08</v>
      </c>
      <c r="G9" s="3">
        <v>145.874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24</v>
      </c>
      <c r="F10" s="3">
        <v>19.63</v>
      </c>
      <c r="G10" s="3">
        <v>24.498000000000001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8.8000000000000007</v>
      </c>
      <c r="F11" s="3">
        <v>3.25</v>
      </c>
      <c r="G11" s="3">
        <v>8.5510000000000002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76.8</v>
      </c>
      <c r="F13" s="3">
        <v>8.3699999999999992</v>
      </c>
      <c r="G13" s="3">
        <v>0.64300000000000002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3731.6</v>
      </c>
      <c r="F14" s="3">
        <v>2.78</v>
      </c>
      <c r="G14" s="3">
        <v>10.374000000000001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176</v>
      </c>
      <c r="F15" s="3">
        <v>1.73</v>
      </c>
      <c r="G15" s="3">
        <v>0.30399999999999999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39.5</v>
      </c>
      <c r="F16" s="3">
        <v>4.05</v>
      </c>
      <c r="G16" s="3">
        <v>0.16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19.8</v>
      </c>
      <c r="F17" s="3">
        <v>4.04</v>
      </c>
      <c r="G17" s="3">
        <v>0.16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23.9</v>
      </c>
      <c r="F20" s="3">
        <v>2.4900000000000002</v>
      </c>
      <c r="G20" s="3">
        <v>0.06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14.4</v>
      </c>
      <c r="F21" s="3">
        <v>5.0199999999999996</v>
      </c>
      <c r="G21" s="3">
        <v>7.1999999999999995E-2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23.9</v>
      </c>
      <c r="F22" s="3">
        <v>2.4900000000000002</v>
      </c>
      <c r="G22" s="3">
        <v>0.06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14.7</v>
      </c>
      <c r="F23" s="3">
        <v>2.02</v>
      </c>
      <c r="G23" s="3">
        <v>0.03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1503</v>
      </c>
      <c r="F24" s="3">
        <v>2.0299999999999998</v>
      </c>
      <c r="G24" s="3">
        <v>6.1020000000000003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22.89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1144</v>
      </c>
      <c r="F31" s="3">
        <v>1.67</v>
      </c>
      <c r="G31" s="3">
        <v>1.91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1021</v>
      </c>
      <c r="F32" s="3">
        <v>1.67</v>
      </c>
      <c r="G32" s="3">
        <v>1.7050000000000001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40</v>
      </c>
      <c r="F34" s="3">
        <v>8.2899999999999991</v>
      </c>
      <c r="G34" s="3">
        <v>121.03400000000001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82</v>
      </c>
      <c r="F35" s="3">
        <v>3.59</v>
      </c>
      <c r="G35" s="3">
        <v>7.0650000000000004</v>
      </c>
      <c r="H35" s="3"/>
    </row>
    <row r="36" spans="1:8" s="10" customFormat="1" ht="11.25" customHeight="1" x14ac:dyDescent="0.2">
      <c r="A36" s="27" t="s">
        <v>56</v>
      </c>
      <c r="B36" s="27"/>
      <c r="C36" s="27"/>
      <c r="D36" s="27"/>
      <c r="E36" s="27"/>
      <c r="F36" s="27"/>
      <c r="G36" s="9">
        <f>SUM(G5:G35)</f>
        <v>697.78499999999997</v>
      </c>
      <c r="H36" s="9"/>
    </row>
    <row r="37" spans="1:8" ht="11.25" customHeight="1" x14ac:dyDescent="0.2">
      <c r="A37" s="26" t="s">
        <v>57</v>
      </c>
      <c r="B37" s="26"/>
      <c r="C37" s="26"/>
      <c r="D37" s="26"/>
      <c r="E37" s="26"/>
      <c r="F37" s="26"/>
      <c r="G37" s="26"/>
      <c r="H37" s="26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2.29</v>
      </c>
      <c r="F38" s="3">
        <v>185.47</v>
      </c>
      <c r="G38" s="3">
        <v>155.02500000000001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2.29</v>
      </c>
      <c r="F40" s="3">
        <v>228.19</v>
      </c>
      <c r="G40" s="3">
        <v>190.733</v>
      </c>
      <c r="H40" s="3"/>
    </row>
    <row r="41" spans="1:8" s="10" customFormat="1" ht="11.25" customHeight="1" x14ac:dyDescent="0.2">
      <c r="A41" s="27" t="s">
        <v>61</v>
      </c>
      <c r="B41" s="27"/>
      <c r="C41" s="27"/>
      <c r="D41" s="27"/>
      <c r="E41" s="27"/>
      <c r="F41" s="27"/>
      <c r="G41" s="9">
        <f>SUM(G38:G40)</f>
        <v>345.75800000000004</v>
      </c>
      <c r="H41" s="9"/>
    </row>
    <row r="42" spans="1:8" ht="11.25" customHeight="1" x14ac:dyDescent="0.2">
      <c r="A42" s="26" t="s">
        <v>62</v>
      </c>
      <c r="B42" s="26"/>
      <c r="C42" s="26"/>
      <c r="D42" s="26"/>
      <c r="E42" s="26"/>
      <c r="F42" s="26"/>
      <c r="G42" s="26"/>
      <c r="H42" s="26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22.14</v>
      </c>
      <c r="F43" s="3">
        <v>17.7</v>
      </c>
      <c r="G43" s="3">
        <v>143.035</v>
      </c>
      <c r="H43" s="3"/>
    </row>
    <row r="44" spans="1:8" s="10" customFormat="1" ht="11.25" customHeight="1" x14ac:dyDescent="0.2">
      <c r="A44" s="27" t="s">
        <v>64</v>
      </c>
      <c r="B44" s="27"/>
      <c r="C44" s="27"/>
      <c r="D44" s="27"/>
      <c r="E44" s="27"/>
      <c r="F44" s="27"/>
      <c r="G44" s="9">
        <f>SUM(G43)</f>
        <v>143.035</v>
      </c>
      <c r="H44" s="9"/>
    </row>
    <row r="45" spans="1:8" ht="11.25" customHeight="1" x14ac:dyDescent="0.2">
      <c r="A45" s="26" t="s">
        <v>65</v>
      </c>
      <c r="B45" s="26"/>
      <c r="C45" s="26"/>
      <c r="D45" s="26"/>
      <c r="E45" s="26"/>
      <c r="F45" s="26"/>
      <c r="G45" s="26"/>
      <c r="H45" s="26"/>
    </row>
    <row r="46" spans="1:8" ht="11.25" customHeight="1" x14ac:dyDescent="0.2">
      <c r="A46" s="26" t="s">
        <v>66</v>
      </c>
      <c r="B46" s="26"/>
      <c r="C46" s="26"/>
      <c r="D46" s="26"/>
      <c r="E46" s="26"/>
      <c r="F46" s="26"/>
      <c r="G46" s="26"/>
      <c r="H46" s="26"/>
    </row>
    <row r="47" spans="1:8" ht="11.25" customHeight="1" x14ac:dyDescent="0.2">
      <c r="A47" s="26" t="s">
        <v>67</v>
      </c>
      <c r="B47" s="26"/>
      <c r="C47" s="26"/>
      <c r="D47" s="26"/>
      <c r="E47" s="26"/>
      <c r="F47" s="26"/>
      <c r="G47" s="26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1665</v>
      </c>
      <c r="F53" s="3">
        <v>0</v>
      </c>
      <c r="G53" s="3">
        <v>66.61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2</v>
      </c>
      <c r="F61" s="3">
        <v>0</v>
      </c>
      <c r="G61" s="3">
        <v>5.52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11.59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10.49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26</v>
      </c>
      <c r="F73" s="3">
        <v>0</v>
      </c>
      <c r="G73" s="3">
        <v>5.52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22.08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55.19</v>
      </c>
      <c r="H76" s="3" t="s">
        <v>71</v>
      </c>
    </row>
    <row r="77" spans="1:8" ht="11.25" customHeight="1" x14ac:dyDescent="0.2">
      <c r="A77" s="29" t="s">
        <v>102</v>
      </c>
      <c r="B77" s="30"/>
      <c r="C77" s="30"/>
      <c r="D77" s="30"/>
      <c r="E77" s="30"/>
      <c r="F77" s="30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16</v>
      </c>
      <c r="F78" s="3">
        <v>0</v>
      </c>
      <c r="G78" s="3">
        <v>5.3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16</v>
      </c>
      <c r="F80" s="3">
        <v>0</v>
      </c>
      <c r="G80" s="3">
        <v>5.74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29" t="s">
        <v>108</v>
      </c>
      <c r="B83" s="30"/>
      <c r="C83" s="30"/>
      <c r="D83" s="30"/>
      <c r="E83" s="30"/>
      <c r="F83" s="30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22.08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55.19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32.01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34.22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572</v>
      </c>
      <c r="F99" s="3">
        <v>0</v>
      </c>
      <c r="G99" s="3">
        <v>5.85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5.19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11.04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110.38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55.19</v>
      </c>
      <c r="H107" s="3"/>
    </row>
    <row r="108" spans="1:8" s="10" customFormat="1" ht="11.25" customHeight="1" x14ac:dyDescent="0.2">
      <c r="A108" s="27" t="s">
        <v>134</v>
      </c>
      <c r="B108" s="27"/>
      <c r="C108" s="27"/>
      <c r="D108" s="27"/>
      <c r="E108" s="27"/>
      <c r="F108" s="27"/>
      <c r="G108" s="9">
        <f>SUM(G48:G107)</f>
        <v>519.19000000000005</v>
      </c>
      <c r="H108" s="9"/>
    </row>
    <row r="109" spans="1:8" ht="11.25" customHeight="1" x14ac:dyDescent="0.2">
      <c r="A109" s="26" t="s">
        <v>102</v>
      </c>
      <c r="B109" s="26"/>
      <c r="C109" s="26"/>
      <c r="D109" s="26"/>
      <c r="E109" s="26"/>
      <c r="F109" s="26"/>
      <c r="G109" s="26"/>
      <c r="H109" s="26"/>
    </row>
    <row r="110" spans="1:8" ht="11.25" customHeight="1" x14ac:dyDescent="0.2">
      <c r="A110" s="26" t="s">
        <v>135</v>
      </c>
      <c r="B110" s="26"/>
      <c r="C110" s="26"/>
      <c r="D110" s="26"/>
      <c r="E110" s="26"/>
      <c r="F110" s="26"/>
      <c r="G110" s="26"/>
      <c r="H110" s="26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55.19</v>
      </c>
      <c r="H114" s="3" t="s">
        <v>125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44.15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5.52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11.04</v>
      </c>
      <c r="G119" s="3">
        <v>11.04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38.299999999999997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5.74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5.3</v>
      </c>
      <c r="H122" s="3"/>
    </row>
    <row r="123" spans="1:8" ht="11.25" customHeight="1" x14ac:dyDescent="0.2">
      <c r="A123" s="3" t="s">
        <v>148</v>
      </c>
      <c r="B123" s="3">
        <v>1</v>
      </c>
      <c r="C123" s="3" t="s">
        <v>125</v>
      </c>
      <c r="D123" s="3" t="s">
        <v>19</v>
      </c>
      <c r="E123" s="3">
        <v>0</v>
      </c>
      <c r="F123" s="3">
        <v>0</v>
      </c>
      <c r="G123" s="3">
        <v>16.64</v>
      </c>
      <c r="H123" s="3" t="s">
        <v>125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43.75</v>
      </c>
      <c r="G124" s="3">
        <v>43.75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11.04</v>
      </c>
      <c r="G125" s="3">
        <v>11.04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60.42</v>
      </c>
      <c r="G126" s="3">
        <v>60.42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5.85</v>
      </c>
      <c r="H127" s="3" t="s">
        <v>125</v>
      </c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155</v>
      </c>
      <c r="D129" s="3" t="s">
        <v>19</v>
      </c>
      <c r="E129" s="3">
        <v>0</v>
      </c>
      <c r="F129" s="3">
        <v>0</v>
      </c>
      <c r="G129" s="3">
        <v>0</v>
      </c>
      <c r="H129" s="3" t="s">
        <v>155</v>
      </c>
    </row>
    <row r="130" spans="1:8" ht="11.25" customHeight="1" x14ac:dyDescent="0.2">
      <c r="A130" s="3" t="s">
        <v>156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77.260000000000005</v>
      </c>
      <c r="H130" s="3" t="s">
        <v>125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54.08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66.23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56.29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33.11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9.93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12.14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23.99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33.11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5.52</v>
      </c>
      <c r="H153" s="3"/>
    </row>
    <row r="154" spans="1:8" s="10" customFormat="1" ht="11.25" customHeight="1" x14ac:dyDescent="0.2">
      <c r="A154" s="27" t="s">
        <v>179</v>
      </c>
      <c r="B154" s="27"/>
      <c r="C154" s="27"/>
      <c r="D154" s="27"/>
      <c r="E154" s="27"/>
      <c r="F154" s="27"/>
      <c r="G154" s="9">
        <f>SUM(G111:G153)</f>
        <v>674.59999999999991</v>
      </c>
      <c r="H154" s="9"/>
    </row>
    <row r="155" spans="1:8" ht="11.25" customHeight="1" x14ac:dyDescent="0.2">
      <c r="A155" s="26" t="s">
        <v>180</v>
      </c>
      <c r="B155" s="26"/>
      <c r="C155" s="26"/>
      <c r="D155" s="26"/>
      <c r="E155" s="26"/>
      <c r="F155" s="26"/>
      <c r="G155" s="26"/>
      <c r="H155" s="26"/>
    </row>
    <row r="156" spans="1:8" ht="11.25" customHeight="1" x14ac:dyDescent="0.2">
      <c r="A156" s="3" t="s">
        <v>181</v>
      </c>
      <c r="B156" s="3">
        <v>365</v>
      </c>
      <c r="C156" s="3" t="s">
        <v>155</v>
      </c>
      <c r="D156" s="3" t="s">
        <v>19</v>
      </c>
      <c r="E156" s="3">
        <v>8</v>
      </c>
      <c r="F156" s="3">
        <v>116.64</v>
      </c>
      <c r="G156" s="3">
        <v>340.6</v>
      </c>
      <c r="H156" s="3" t="s">
        <v>155</v>
      </c>
    </row>
    <row r="157" spans="1:8" s="10" customFormat="1" ht="11.25" customHeight="1" x14ac:dyDescent="0.2">
      <c r="A157" s="27" t="s">
        <v>182</v>
      </c>
      <c r="B157" s="27"/>
      <c r="C157" s="27"/>
      <c r="D157" s="27"/>
      <c r="E157" s="27"/>
      <c r="F157" s="27"/>
      <c r="G157" s="9">
        <f>SUM(G156)</f>
        <v>340.6</v>
      </c>
      <c r="H157" s="9"/>
    </row>
    <row r="158" spans="1:8" ht="11.25" customHeight="1" x14ac:dyDescent="0.2">
      <c r="A158" s="26" t="s">
        <v>183</v>
      </c>
      <c r="B158" s="26"/>
      <c r="C158" s="26"/>
      <c r="D158" s="26"/>
      <c r="E158" s="26"/>
      <c r="F158" s="26"/>
      <c r="G158" s="26"/>
      <c r="H158" s="26"/>
    </row>
    <row r="159" spans="1:8" ht="11.25" customHeight="1" x14ac:dyDescent="0.2">
      <c r="A159" s="3" t="s">
        <v>184</v>
      </c>
      <c r="B159" s="3">
        <v>1</v>
      </c>
      <c r="C159" s="3" t="s">
        <v>130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185</v>
      </c>
      <c r="B160" s="3">
        <v>12</v>
      </c>
      <c r="C160" s="3" t="s">
        <v>10</v>
      </c>
      <c r="D160" s="3" t="s">
        <v>70</v>
      </c>
      <c r="E160" s="3">
        <v>4</v>
      </c>
      <c r="F160" s="3">
        <v>1404.37</v>
      </c>
      <c r="G160" s="3">
        <v>67.41</v>
      </c>
      <c r="H160" s="3" t="s">
        <v>23</v>
      </c>
    </row>
    <row r="161" spans="1:8" ht="11.25" customHeight="1" x14ac:dyDescent="0.2">
      <c r="A161" s="3" t="s">
        <v>186</v>
      </c>
      <c r="B161" s="3">
        <v>1</v>
      </c>
      <c r="C161" s="3" t="s">
        <v>40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27" t="s">
        <v>187</v>
      </c>
      <c r="B162" s="27"/>
      <c r="C162" s="27"/>
      <c r="D162" s="27"/>
      <c r="E162" s="27"/>
      <c r="F162" s="27"/>
      <c r="G162" s="9">
        <f>SUM(G159:G161)</f>
        <v>67.41</v>
      </c>
      <c r="H162" s="9"/>
    </row>
    <row r="163" spans="1:8" ht="11.25" customHeight="1" x14ac:dyDescent="0.2">
      <c r="A163" s="26" t="s">
        <v>188</v>
      </c>
      <c r="B163" s="26"/>
      <c r="C163" s="26"/>
      <c r="D163" s="26"/>
      <c r="E163" s="26"/>
      <c r="F163" s="26"/>
      <c r="G163" s="26"/>
      <c r="H163" s="26"/>
    </row>
    <row r="164" spans="1:8" ht="11.25" customHeight="1" x14ac:dyDescent="0.2">
      <c r="A164" s="3" t="s">
        <v>189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8.34</v>
      </c>
      <c r="H164" s="3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27" t="s">
        <v>192</v>
      </c>
      <c r="B167" s="27"/>
      <c r="C167" s="27"/>
      <c r="D167" s="27"/>
      <c r="E167" s="27"/>
      <c r="F167" s="27"/>
      <c r="G167" s="9">
        <f>SUM(G164:G166)</f>
        <v>8.34</v>
      </c>
      <c r="H167" s="9"/>
    </row>
    <row r="168" spans="1:8" ht="11.25" customHeight="1" x14ac:dyDescent="0.2">
      <c r="A168" s="26" t="s">
        <v>193</v>
      </c>
      <c r="B168" s="26"/>
      <c r="C168" s="26"/>
      <c r="D168" s="26"/>
      <c r="E168" s="26"/>
      <c r="F168" s="26"/>
      <c r="G168" s="26"/>
      <c r="H168" s="26"/>
    </row>
    <row r="169" spans="1:8" ht="11.25" customHeight="1" x14ac:dyDescent="0.2">
      <c r="A169" s="3" t="s">
        <v>194</v>
      </c>
      <c r="B169" s="3">
        <v>0</v>
      </c>
      <c r="C169" s="3" t="s">
        <v>195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27" t="s">
        <v>197</v>
      </c>
      <c r="B171" s="27"/>
      <c r="C171" s="27"/>
      <c r="D171" s="27"/>
      <c r="E171" s="27"/>
      <c r="F171" s="27"/>
      <c r="G171" s="9">
        <f>SUM(G169:G170)</f>
        <v>0</v>
      </c>
      <c r="H171" s="9"/>
    </row>
    <row r="172" spans="1:8" ht="11.25" customHeight="1" x14ac:dyDescent="0.2">
      <c r="A172" s="26" t="s">
        <v>198</v>
      </c>
      <c r="B172" s="26"/>
      <c r="C172" s="26"/>
      <c r="D172" s="26"/>
      <c r="E172" s="26"/>
      <c r="F172" s="26"/>
      <c r="G172" s="26"/>
      <c r="H172" s="26"/>
    </row>
    <row r="173" spans="1:8" ht="11.25" customHeight="1" x14ac:dyDescent="0.2">
      <c r="A173" s="3" t="s">
        <v>199</v>
      </c>
      <c r="B173" s="3">
        <v>365</v>
      </c>
      <c r="C173" s="3" t="s">
        <v>200</v>
      </c>
      <c r="D173" s="3" t="s">
        <v>70</v>
      </c>
      <c r="E173" s="3">
        <v>0</v>
      </c>
      <c r="F173" s="3">
        <v>0</v>
      </c>
      <c r="G173" s="3">
        <v>5.74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5.3</v>
      </c>
      <c r="H174" s="3" t="s">
        <v>200</v>
      </c>
    </row>
    <row r="175" spans="1:8" s="10" customFormat="1" ht="11.25" customHeight="1" x14ac:dyDescent="0.2">
      <c r="A175" s="27" t="s">
        <v>202</v>
      </c>
      <c r="B175" s="27"/>
      <c r="C175" s="27"/>
      <c r="D175" s="27"/>
      <c r="E175" s="27"/>
      <c r="F175" s="27"/>
      <c r="G175" s="9">
        <f>SUM(G173:G174)</f>
        <v>11.04</v>
      </c>
      <c r="H175" s="9"/>
    </row>
    <row r="176" spans="1:8" ht="11.25" customHeight="1" x14ac:dyDescent="0.2">
      <c r="A176" s="26" t="s">
        <v>203</v>
      </c>
      <c r="B176" s="26"/>
      <c r="C176" s="26"/>
      <c r="D176" s="26"/>
      <c r="E176" s="26"/>
      <c r="F176" s="26"/>
      <c r="G176" s="26"/>
      <c r="H176" s="26"/>
    </row>
    <row r="177" spans="1:8" ht="11.25" customHeight="1" x14ac:dyDescent="0.2">
      <c r="A177" s="3" t="s">
        <v>204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220.262</v>
      </c>
      <c r="H177" s="3"/>
    </row>
    <row r="178" spans="1:8" s="10" customFormat="1" ht="11.25" customHeight="1" x14ac:dyDescent="0.2">
      <c r="A178" s="27" t="s">
        <v>205</v>
      </c>
      <c r="B178" s="27"/>
      <c r="C178" s="27"/>
      <c r="D178" s="27"/>
      <c r="E178" s="27"/>
      <c r="F178" s="27"/>
      <c r="G178" s="9">
        <f>SUM(G177)</f>
        <v>220.262</v>
      </c>
      <c r="H178" s="9"/>
    </row>
    <row r="179" spans="1:8" ht="11.25" customHeight="1" x14ac:dyDescent="0.2">
      <c r="A179" s="26" t="s">
        <v>206</v>
      </c>
      <c r="B179" s="26"/>
      <c r="C179" s="26"/>
      <c r="D179" s="26"/>
      <c r="E179" s="26"/>
      <c r="F179" s="26"/>
      <c r="G179" s="26"/>
      <c r="H179" s="26"/>
    </row>
    <row r="180" spans="1:8" ht="11.25" customHeight="1" x14ac:dyDescent="0.2">
      <c r="A180" s="26" t="s">
        <v>53</v>
      </c>
      <c r="B180" s="26"/>
      <c r="C180" s="26"/>
      <c r="D180" s="26"/>
      <c r="E180" s="26"/>
      <c r="F180" s="26"/>
      <c r="G180" s="26"/>
      <c r="H180" s="26"/>
    </row>
    <row r="181" spans="1:8" ht="11.25" customHeight="1" x14ac:dyDescent="0.2">
      <c r="A181" s="3" t="s">
        <v>207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158.81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27" t="s">
        <v>210</v>
      </c>
      <c r="B184" s="27"/>
      <c r="C184" s="27"/>
      <c r="D184" s="27"/>
      <c r="E184" s="27"/>
      <c r="F184" s="27"/>
      <c r="G184" s="9">
        <f>SUM(G181:G183)</f>
        <v>158.81</v>
      </c>
      <c r="H184" s="9"/>
    </row>
    <row r="185" spans="1:8" ht="11.25" customHeight="1" x14ac:dyDescent="0.2">
      <c r="A185" s="26" t="s">
        <v>211</v>
      </c>
      <c r="B185" s="26"/>
      <c r="C185" s="26"/>
      <c r="D185" s="26"/>
      <c r="E185" s="26"/>
      <c r="F185" s="26"/>
      <c r="G185" s="26"/>
      <c r="H185" s="26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13.27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6.66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27" t="s">
        <v>220</v>
      </c>
      <c r="B193" s="27"/>
      <c r="C193" s="27"/>
      <c r="D193" s="27"/>
      <c r="E193" s="27"/>
      <c r="F193" s="27"/>
      <c r="G193" s="9">
        <f>SUM(G186:G192)</f>
        <v>19.93</v>
      </c>
      <c r="H193" s="9"/>
    </row>
    <row r="194" spans="1:8" ht="11.25" customHeight="1" x14ac:dyDescent="0.2">
      <c r="A194" s="26" t="s">
        <v>221</v>
      </c>
      <c r="B194" s="26"/>
      <c r="C194" s="26"/>
      <c r="D194" s="26"/>
      <c r="E194" s="26"/>
      <c r="F194" s="26"/>
      <c r="G194" s="26"/>
      <c r="H194" s="26"/>
    </row>
    <row r="195" spans="1:8" ht="11.25" customHeight="1" x14ac:dyDescent="0.2">
      <c r="A195" s="3" t="s">
        <v>222</v>
      </c>
      <c r="B195" s="3">
        <v>0</v>
      </c>
      <c r="C195" s="3" t="s">
        <v>195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195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195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195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0</v>
      </c>
      <c r="C202" s="3" t="s">
        <v>195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195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233</v>
      </c>
      <c r="B204" s="3">
        <v>1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234</v>
      </c>
    </row>
    <row r="205" spans="1:8" s="10" customFormat="1" ht="11.25" customHeight="1" x14ac:dyDescent="0.2">
      <c r="A205" s="27" t="s">
        <v>235</v>
      </c>
      <c r="B205" s="27"/>
      <c r="C205" s="27"/>
      <c r="D205" s="27"/>
      <c r="E205" s="27"/>
      <c r="F205" s="27"/>
      <c r="G205" s="9">
        <f>SUM(G195:G204)</f>
        <v>0</v>
      </c>
      <c r="H205" s="9"/>
    </row>
    <row r="206" spans="1:8" s="10" customFormat="1" ht="11.25" customHeight="1" x14ac:dyDescent="0.2">
      <c r="A206" s="27" t="s">
        <v>236</v>
      </c>
      <c r="B206" s="27"/>
      <c r="C206" s="27"/>
      <c r="D206" s="27"/>
      <c r="E206" s="27"/>
      <c r="F206" s="27"/>
      <c r="G206" s="9">
        <f>G36+G41+G44+G108+G154+G157+G162+G167+G171+G175+G178+G184+G193+G205</f>
        <v>3206.76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zoomScale="119" zoomScaleNormal="119" workbookViewId="0">
      <selection activeCell="D110" sqref="D110:H153"/>
    </sheetView>
  </sheetViews>
  <sheetFormatPr defaultRowHeight="11.25" x14ac:dyDescent="0.2"/>
  <cols>
    <col min="1" max="1" width="31.5703125" style="4" customWidth="1"/>
    <col min="2" max="16384" width="9.140625" style="4"/>
  </cols>
  <sheetData>
    <row r="1" spans="1:9" s="1" customFormat="1" ht="15.75" x14ac:dyDescent="0.25">
      <c r="A1" s="5" t="s">
        <v>238</v>
      </c>
    </row>
    <row r="2" spans="1:9" s="1" customFormat="1" ht="15.75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3" t="s">
        <v>243</v>
      </c>
      <c r="B4" s="13"/>
      <c r="C4" s="13"/>
      <c r="D4" s="12"/>
      <c r="E4" s="12"/>
      <c r="F4" s="12"/>
      <c r="G4" s="12">
        <v>340.15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249</v>
      </c>
      <c r="F6" s="3">
        <v>2.42</v>
      </c>
      <c r="G6" s="24">
        <f t="shared" ref="G6:G25" si="0">ROUND(E6*F6*B6/1000,2)</f>
        <v>180.77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249</v>
      </c>
      <c r="F7" s="3">
        <v>3.42</v>
      </c>
      <c r="G7" s="24">
        <f t="shared" si="0"/>
        <v>10.220000000000001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1245</v>
      </c>
      <c r="F8" s="3">
        <v>2.11</v>
      </c>
      <c r="G8" s="24">
        <f t="shared" si="0"/>
        <v>136.6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1245</v>
      </c>
      <c r="F9" s="3">
        <v>2.69</v>
      </c>
      <c r="G9" s="24">
        <f t="shared" si="0"/>
        <v>40.19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158.4</v>
      </c>
      <c r="F10" s="3">
        <v>3.26</v>
      </c>
      <c r="G10" s="24">
        <f t="shared" si="0"/>
        <v>154.91999999999999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24</v>
      </c>
      <c r="F11" s="3">
        <v>20.81</v>
      </c>
      <c r="G11" s="24">
        <f t="shared" si="0"/>
        <v>25.97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8.8000000000000007</v>
      </c>
      <c r="F12" s="3">
        <v>3.45</v>
      </c>
      <c r="G12" s="24">
        <f t="shared" si="0"/>
        <v>9.11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4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76.8</v>
      </c>
      <c r="F14" s="3">
        <v>8.8699999999999992</v>
      </c>
      <c r="G14" s="24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3731.6</v>
      </c>
      <c r="F15" s="3">
        <v>2.95</v>
      </c>
      <c r="G15" s="24">
        <f t="shared" si="0"/>
        <v>11.01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176</v>
      </c>
      <c r="F16" s="3">
        <v>1.83</v>
      </c>
      <c r="G16" s="24">
        <f t="shared" si="0"/>
        <v>0.32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39.5</v>
      </c>
      <c r="F17" s="3">
        <v>4.29</v>
      </c>
      <c r="G17" s="24">
        <f t="shared" si="0"/>
        <v>0.17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19.8</v>
      </c>
      <c r="F18" s="3">
        <v>4.28</v>
      </c>
      <c r="G18" s="24">
        <f t="shared" si="0"/>
        <v>0.17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4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3">
        <v>2.77</v>
      </c>
      <c r="G20" s="24">
        <f t="shared" si="0"/>
        <v>0.12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23.9</v>
      </c>
      <c r="F21" s="3">
        <v>2.64</v>
      </c>
      <c r="G21" s="24">
        <f t="shared" si="0"/>
        <v>0.06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14.4</v>
      </c>
      <c r="F22" s="3">
        <v>5.32</v>
      </c>
      <c r="G22" s="24">
        <f t="shared" si="0"/>
        <v>0.08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23.9</v>
      </c>
      <c r="F23" s="3">
        <v>2.64</v>
      </c>
      <c r="G23" s="24">
        <f t="shared" si="0"/>
        <v>0.06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14.7</v>
      </c>
      <c r="F24" s="3">
        <v>2.14</v>
      </c>
      <c r="G24" s="24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1503</v>
      </c>
      <c r="F25" s="3">
        <v>2.15</v>
      </c>
      <c r="G25" s="24">
        <f t="shared" si="0"/>
        <v>6.46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22.89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1144</v>
      </c>
      <c r="F32" s="3">
        <v>1.77</v>
      </c>
      <c r="G32" s="24">
        <f t="shared" ref="G32:G33" si="1">ROUND(E32*F32*B32/1000,2)</f>
        <v>2.02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1021</v>
      </c>
      <c r="F33" s="3">
        <v>1.77</v>
      </c>
      <c r="G33" s="24">
        <f t="shared" si="1"/>
        <v>1.81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40</v>
      </c>
      <c r="F35" s="3">
        <v>8.7899999999999991</v>
      </c>
      <c r="G35" s="24">
        <f t="shared" ref="G35:G36" si="2">ROUND(E35*F35*B35/1000,2)</f>
        <v>128.69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82</v>
      </c>
      <c r="F36" s="3">
        <v>3.81</v>
      </c>
      <c r="G36" s="24">
        <f t="shared" si="2"/>
        <v>7.5</v>
      </c>
      <c r="H36" s="3"/>
    </row>
    <row r="37" spans="1:8" s="10" customFormat="1" ht="11.25" customHeight="1" x14ac:dyDescent="0.2">
      <c r="A37" s="17" t="s">
        <v>56</v>
      </c>
      <c r="B37" s="18"/>
      <c r="C37" s="18"/>
      <c r="D37" s="18"/>
      <c r="E37" s="18"/>
      <c r="F37" s="19"/>
      <c r="G37" s="14">
        <f>SUM(G6:G36)</f>
        <v>739.84999999999991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2.29</v>
      </c>
      <c r="F39" s="3">
        <v>196.6</v>
      </c>
      <c r="G39" s="24">
        <f t="shared" ref="G39" si="3">ROUND(E39*F39*B39/1000,2)</f>
        <v>164.78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2.29</v>
      </c>
      <c r="F41" s="3">
        <v>241.88</v>
      </c>
      <c r="G41" s="24">
        <f t="shared" ref="G41" si="4">ROUND(E41*F41*B41/1000,2)</f>
        <v>202.73</v>
      </c>
      <c r="H41" s="3"/>
    </row>
    <row r="42" spans="1:8" s="10" customFormat="1" ht="11.25" customHeight="1" x14ac:dyDescent="0.2">
      <c r="A42" s="17" t="s">
        <v>61</v>
      </c>
      <c r="B42" s="18"/>
      <c r="C42" s="18"/>
      <c r="D42" s="18"/>
      <c r="E42" s="18"/>
      <c r="F42" s="19"/>
      <c r="G42" s="14">
        <f>SUM(G39:G41)</f>
        <v>367.51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0.71599999999999997</v>
      </c>
      <c r="F44" s="3">
        <v>537.61</v>
      </c>
      <c r="G44" s="24">
        <f t="shared" ref="G44" si="5">ROUND(E44*F44*B44/1000,2)</f>
        <v>140.88</v>
      </c>
      <c r="H44" s="3"/>
    </row>
    <row r="45" spans="1:8" s="10" customFormat="1" ht="11.25" customHeight="1" x14ac:dyDescent="0.2">
      <c r="A45" s="17" t="s">
        <v>64</v>
      </c>
      <c r="B45" s="18"/>
      <c r="C45" s="18"/>
      <c r="D45" s="18"/>
      <c r="E45" s="18"/>
      <c r="F45" s="19"/>
      <c r="G45" s="14">
        <f>SUM(G44)</f>
        <v>140.88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5.52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11.59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10.49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26</v>
      </c>
      <c r="F74" s="3">
        <v>0</v>
      </c>
      <c r="G74" s="3">
        <v>5.52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22.08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55.19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16</v>
      </c>
      <c r="F79" s="3">
        <v>0</v>
      </c>
      <c r="G79" s="3">
        <v>5.3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16</v>
      </c>
      <c r="F81" s="3">
        <v>0</v>
      </c>
      <c r="G81" s="3">
        <v>5.74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22.08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55.19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32.01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34.22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572</v>
      </c>
      <c r="F100" s="3">
        <v>0</v>
      </c>
      <c r="G100" s="3">
        <v>5.85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5.19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11.04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106.89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55.19</v>
      </c>
      <c r="H108" s="3"/>
    </row>
    <row r="109" spans="1:8" s="10" customFormat="1" ht="11.25" customHeight="1" x14ac:dyDescent="0.2">
      <c r="A109" s="17" t="s">
        <v>134</v>
      </c>
      <c r="B109" s="18"/>
      <c r="C109" s="18"/>
      <c r="D109" s="18"/>
      <c r="E109" s="18"/>
      <c r="F109" s="19"/>
      <c r="G109" s="14">
        <f>SUM(G49:G108)</f>
        <v>449.09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55.19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44.15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5.52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33.92</v>
      </c>
      <c r="G120" s="3">
        <v>33.92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38.299999999999997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5.74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3">
        <v>5.3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3">
        <v>16.64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44.89</v>
      </c>
      <c r="G125" s="3">
        <v>44.89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5.65</v>
      </c>
      <c r="G126" s="3">
        <v>5.66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16.850000000000001</v>
      </c>
      <c r="G127" s="3">
        <v>16.850000000000001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5.85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77.260000000000005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54.08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66.23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56.29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33.11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9.93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12.14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19.940000000000001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33.11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5.52</v>
      </c>
      <c r="H154" s="3"/>
    </row>
    <row r="155" spans="1:8" s="10" customFormat="1" ht="11.25" customHeight="1" x14ac:dyDescent="0.2">
      <c r="A155" s="17" t="s">
        <v>179</v>
      </c>
      <c r="B155" s="18"/>
      <c r="C155" s="18"/>
      <c r="D155" s="18"/>
      <c r="E155" s="18"/>
      <c r="F155" s="19"/>
      <c r="G155" s="15">
        <f>SUM(G112:G154)</f>
        <v>645.62</v>
      </c>
      <c r="H155" s="15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366</v>
      </c>
      <c r="C157" s="3" t="s">
        <v>155</v>
      </c>
      <c r="D157" s="3" t="s">
        <v>19</v>
      </c>
      <c r="E157" s="3">
        <v>8</v>
      </c>
      <c r="F157" s="3">
        <v>127.64</v>
      </c>
      <c r="G157" s="24">
        <f t="shared" ref="G157" si="6">ROUND(E157*F157*B157/1000,2)</f>
        <v>373.73</v>
      </c>
      <c r="H157" s="3" t="s">
        <v>155</v>
      </c>
    </row>
    <row r="158" spans="1:8" s="10" customFormat="1" ht="11.25" customHeight="1" x14ac:dyDescent="0.2">
      <c r="A158" s="17" t="s">
        <v>182</v>
      </c>
      <c r="B158" s="18"/>
      <c r="C158" s="18"/>
      <c r="D158" s="18"/>
      <c r="E158" s="18"/>
      <c r="F158" s="19"/>
      <c r="G158" s="15">
        <f>SUM(G157)</f>
        <v>373.73</v>
      </c>
      <c r="H158" s="15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1</v>
      </c>
      <c r="C160" s="3" t="s">
        <v>130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10</v>
      </c>
      <c r="D161" s="3" t="s">
        <v>70</v>
      </c>
      <c r="E161" s="3">
        <v>4</v>
      </c>
      <c r="F161" s="3">
        <v>1281.72</v>
      </c>
      <c r="G161" s="24">
        <f t="shared" ref="G161" si="7">ROUND(E161*F161*B161/1000,2)</f>
        <v>61.52</v>
      </c>
      <c r="H161" s="3" t="s">
        <v>23</v>
      </c>
    </row>
    <row r="162" spans="1:8" ht="11.25" customHeight="1" x14ac:dyDescent="0.2">
      <c r="A162" s="3" t="s">
        <v>186</v>
      </c>
      <c r="B162" s="3">
        <v>1</v>
      </c>
      <c r="C162" s="3" t="s">
        <v>40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7" t="s">
        <v>187</v>
      </c>
      <c r="B163" s="18"/>
      <c r="C163" s="18"/>
      <c r="D163" s="18"/>
      <c r="E163" s="18"/>
      <c r="F163" s="19"/>
      <c r="G163" s="15">
        <f>SUM(G160:G162)</f>
        <v>61.52</v>
      </c>
      <c r="H163" s="15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189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15.37</v>
      </c>
      <c r="H165" s="3"/>
    </row>
    <row r="166" spans="1:8" ht="11.25" customHeight="1" x14ac:dyDescent="0.2">
      <c r="A166" s="3" t="s">
        <v>190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191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7" t="s">
        <v>192</v>
      </c>
      <c r="B168" s="18"/>
      <c r="C168" s="18"/>
      <c r="D168" s="18"/>
      <c r="E168" s="18"/>
      <c r="F168" s="19"/>
      <c r="G168" s="15">
        <f>SUM(G165:G167)</f>
        <v>15.37</v>
      </c>
      <c r="H168" s="15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194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195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7" t="s">
        <v>197</v>
      </c>
      <c r="B172" s="18"/>
      <c r="C172" s="18"/>
      <c r="D172" s="18"/>
      <c r="E172" s="18"/>
      <c r="F172" s="19"/>
      <c r="G172" s="15">
        <f>SUM(G170:G171)</f>
        <v>0</v>
      </c>
      <c r="H172" s="1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38.630000000000003</v>
      </c>
      <c r="H174" s="3" t="s">
        <v>200</v>
      </c>
    </row>
    <row r="175" spans="1:8" ht="11.25" customHeight="1" x14ac:dyDescent="0.2">
      <c r="A175" s="3" t="s">
        <v>201</v>
      </c>
      <c r="B175" s="3">
        <v>365</v>
      </c>
      <c r="C175" s="3" t="s">
        <v>200</v>
      </c>
      <c r="D175" s="3" t="s">
        <v>70</v>
      </c>
      <c r="E175" s="3">
        <v>0</v>
      </c>
      <c r="F175" s="3">
        <v>0</v>
      </c>
      <c r="G175" s="3">
        <v>28.54</v>
      </c>
      <c r="H175" s="3" t="s">
        <v>200</v>
      </c>
    </row>
    <row r="176" spans="1:8" s="10" customFormat="1" ht="11.25" customHeight="1" x14ac:dyDescent="0.2">
      <c r="A176" s="17" t="s">
        <v>202</v>
      </c>
      <c r="B176" s="18"/>
      <c r="C176" s="18"/>
      <c r="D176" s="18"/>
      <c r="E176" s="18"/>
      <c r="F176" s="19"/>
      <c r="G176" s="15">
        <f>SUM(G174:G175)</f>
        <v>67.17</v>
      </c>
      <c r="H176" s="1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">
        <v>151.07</v>
      </c>
      <c r="H178" s="3"/>
    </row>
    <row r="179" spans="1:8" s="10" customFormat="1" ht="11.25" customHeight="1" x14ac:dyDescent="0.2">
      <c r="A179" s="17" t="s">
        <v>205</v>
      </c>
      <c r="B179" s="18"/>
      <c r="C179" s="18"/>
      <c r="D179" s="18"/>
      <c r="E179" s="18"/>
      <c r="F179" s="19"/>
      <c r="G179" s="15">
        <f>SUM(G178)</f>
        <v>151.07</v>
      </c>
      <c r="H179" s="1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365</v>
      </c>
      <c r="C182" s="3" t="s">
        <v>130</v>
      </c>
      <c r="D182" s="3" t="s">
        <v>47</v>
      </c>
      <c r="E182" s="3">
        <v>0</v>
      </c>
      <c r="F182" s="3">
        <v>0</v>
      </c>
      <c r="G182" s="3">
        <v>28.45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7" t="s">
        <v>210</v>
      </c>
      <c r="B185" s="18"/>
      <c r="C185" s="18"/>
      <c r="D185" s="18"/>
      <c r="E185" s="18"/>
      <c r="F185" s="19"/>
      <c r="G185" s="15">
        <f>SUM(G182:G184)</f>
        <v>28.45</v>
      </c>
      <c r="H185" s="1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3">
        <v>14.07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3">
        <v>7.06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7" t="s">
        <v>220</v>
      </c>
      <c r="B194" s="18"/>
      <c r="C194" s="18"/>
      <c r="D194" s="18"/>
      <c r="E194" s="18"/>
      <c r="F194" s="19"/>
      <c r="G194" s="15">
        <f>SUM(G187:G193)</f>
        <v>21.13</v>
      </c>
      <c r="H194" s="1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195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195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195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195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195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1</v>
      </c>
      <c r="C205" s="3" t="s">
        <v>195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17" t="s">
        <v>235</v>
      </c>
      <c r="B206" s="18"/>
      <c r="C206" s="18"/>
      <c r="D206" s="18"/>
      <c r="E206" s="18"/>
      <c r="F206" s="19"/>
      <c r="G206" s="15">
        <f>SUM(G196:G205)</f>
        <v>0</v>
      </c>
      <c r="H206" s="15"/>
    </row>
    <row r="207" spans="1:8" s="10" customFormat="1" ht="11.25" customHeight="1" x14ac:dyDescent="0.2">
      <c r="A207" s="17" t="s">
        <v>236</v>
      </c>
      <c r="B207" s="18"/>
      <c r="C207" s="18"/>
      <c r="D207" s="18"/>
      <c r="E207" s="18"/>
      <c r="F207" s="19"/>
      <c r="G207" s="15">
        <f>G37+G42+G45+G109+G155+G158+G163+G168+G172+G176+G179+G185+G194+G206+G4</f>
        <v>3401.54</v>
      </c>
      <c r="H207" s="15"/>
    </row>
    <row r="209" spans="5:8" x14ac:dyDescent="0.2">
      <c r="E209" s="4" t="s">
        <v>239</v>
      </c>
      <c r="F209" s="4">
        <f>(25.51*6+26.53*6)/12</f>
        <v>26.02</v>
      </c>
      <c r="G209" s="20">
        <f>G207*1000/F210/12</f>
        <v>26.019980417355118</v>
      </c>
      <c r="H209" s="21">
        <f>F209/G209</f>
        <v>1.0000007526002928</v>
      </c>
    </row>
    <row r="210" spans="5:8" x14ac:dyDescent="0.2">
      <c r="E210" s="4" t="s">
        <v>240</v>
      </c>
      <c r="F210" s="4">
        <v>10894</v>
      </c>
      <c r="G210" s="20">
        <f>F210*F209*12/1000</f>
        <v>3401.5425599999999</v>
      </c>
    </row>
    <row r="211" spans="5:8" x14ac:dyDescent="0.2">
      <c r="G211" s="20"/>
    </row>
    <row r="212" spans="5:8" x14ac:dyDescent="0.2">
      <c r="F212" s="4" t="s">
        <v>241</v>
      </c>
      <c r="G212" s="20">
        <f>G210-G207</f>
        <v>2.5599999999030842E-3</v>
      </c>
      <c r="H212" s="22">
        <f>G214-G207</f>
        <v>-340.1516959999999</v>
      </c>
    </row>
    <row r="213" spans="5:8" x14ac:dyDescent="0.2">
      <c r="G213" s="20"/>
    </row>
    <row r="214" spans="5:8" x14ac:dyDescent="0.2">
      <c r="G214" s="20">
        <f>G210*0.9</f>
        <v>3061.3883040000001</v>
      </c>
    </row>
    <row r="215" spans="5:8" x14ac:dyDescent="0.2">
      <c r="F215" s="4" t="s">
        <v>242</v>
      </c>
      <c r="G215" s="20">
        <f>G210*0.1</f>
        <v>340.15425600000003</v>
      </c>
    </row>
    <row r="216" spans="5:8" x14ac:dyDescent="0.2">
      <c r="G216" s="20">
        <f>SUM(G214:G215)</f>
        <v>3401.5425599999999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2017-05-02T11:26:05Z</dcterms:modified>
</cp:coreProperties>
</file>