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I6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<sst xmlns="http://schemas.openxmlformats.org/spreadsheetml/2006/main" count="1275" uniqueCount="246">
  <si>
    <t>Ореховый пр., д.35,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</si>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</sst>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8" sqref="A28"/>
    </sheetView>
  </sheetViews>
  <sheetFormatPr defaultRowHeight="11.25" customHeight="1" x14ac:dyDescent="0.2"/>
  <cols>
    <col min="1" max="1" width="40.42578125" style="4" customWidth="1"/>
    <col min="2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1.25" customHeight="1" x14ac:dyDescent="0.2">
      <c r="A3" s="2" t="s">
        <v>1</v>
      </c>
      <c r="B3" s="26" t="s">
        <v>2</v>
      </c>
      <c r="C3" s="26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310.8</v>
      </c>
      <c r="F5" s="3">
        <v>2.2799999999999998</v>
      </c>
      <c r="G5" s="3">
        <v>211.87899999999999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310.8</v>
      </c>
      <c r="F6" s="3">
        <v>3.23</v>
      </c>
      <c r="G6" s="3">
        <v>12.047000000000001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1554.2</v>
      </c>
      <c r="F7" s="3">
        <v>1.99</v>
      </c>
      <c r="G7" s="3">
        <v>160.82900000000001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1554.2</v>
      </c>
      <c r="F8" s="3">
        <v>2.54</v>
      </c>
      <c r="G8" s="3">
        <v>47.372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81</v>
      </c>
      <c r="F9" s="3">
        <v>3.08</v>
      </c>
      <c r="G9" s="3">
        <v>74.594999999999999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36</v>
      </c>
      <c r="F10" s="3">
        <v>19.63</v>
      </c>
      <c r="G10" s="3">
        <v>36.747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9.6</v>
      </c>
      <c r="F11" s="3">
        <v>3.25</v>
      </c>
      <c r="G11" s="3">
        <v>9.3290000000000006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19</v>
      </c>
      <c r="E13" s="3">
        <v>0</v>
      </c>
      <c r="F13" s="3">
        <v>0</v>
      </c>
      <c r="G13" s="3">
        <v>0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5595</v>
      </c>
      <c r="F14" s="3">
        <v>2.78</v>
      </c>
      <c r="G14" s="3">
        <v>15.554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222</v>
      </c>
      <c r="F15" s="3">
        <v>1.73</v>
      </c>
      <c r="G15" s="3">
        <v>0.38400000000000001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324</v>
      </c>
      <c r="F16" s="3">
        <v>4.0599999999999996</v>
      </c>
      <c r="G16" s="3">
        <v>1.3149999999999999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19</v>
      </c>
      <c r="E17" s="3">
        <v>0</v>
      </c>
      <c r="F17" s="3">
        <v>0</v>
      </c>
      <c r="G17" s="3">
        <v>0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28.8</v>
      </c>
      <c r="F19" s="3">
        <v>2.61</v>
      </c>
      <c r="G19" s="3">
        <v>7.4999999999999997E-2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21</v>
      </c>
      <c r="F20" s="3">
        <v>2.4900000000000002</v>
      </c>
      <c r="G20" s="3">
        <v>5.1999999999999998E-2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16.2</v>
      </c>
      <c r="F21" s="3">
        <v>5.0199999999999996</v>
      </c>
      <c r="G21" s="3">
        <v>8.1000000000000003E-2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21</v>
      </c>
      <c r="F22" s="3">
        <v>2.4900000000000002</v>
      </c>
      <c r="G22" s="3">
        <v>5.1999999999999998E-2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12.3</v>
      </c>
      <c r="F23" s="3">
        <v>2.02</v>
      </c>
      <c r="G23" s="3">
        <v>2.5000000000000001E-2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1340</v>
      </c>
      <c r="F24" s="3">
        <v>2.0299999999999998</v>
      </c>
      <c r="G24" s="3">
        <v>5.44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20.41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988</v>
      </c>
      <c r="F31" s="3">
        <v>1.67</v>
      </c>
      <c r="G31" s="3">
        <v>1.65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822</v>
      </c>
      <c r="F32" s="3">
        <v>1.67</v>
      </c>
      <c r="G32" s="3">
        <v>1.373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24</v>
      </c>
      <c r="F34" s="3">
        <v>8.2899999999999991</v>
      </c>
      <c r="G34" s="3">
        <v>72.62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77.5</v>
      </c>
      <c r="F35" s="3">
        <v>3.59</v>
      </c>
      <c r="G35" s="3">
        <v>6.6769999999999996</v>
      </c>
      <c r="H35" s="3"/>
    </row>
    <row r="36" spans="1:8" s="10" customFormat="1" ht="11.25" customHeight="1" x14ac:dyDescent="0.2">
      <c r="A36" s="28" t="s">
        <v>56</v>
      </c>
      <c r="B36" s="28"/>
      <c r="C36" s="28"/>
      <c r="D36" s="28"/>
      <c r="E36" s="28"/>
      <c r="F36" s="28"/>
      <c r="G36" s="9">
        <f>SUM(G5:G35)</f>
        <v>678.50600000000009</v>
      </c>
      <c r="H36" s="9"/>
    </row>
    <row r="37" spans="1:8" ht="11.25" customHeight="1" x14ac:dyDescent="0.2">
      <c r="A37" s="27" t="s">
        <v>57</v>
      </c>
      <c r="B37" s="27"/>
      <c r="C37" s="27"/>
      <c r="D37" s="27"/>
      <c r="E37" s="27"/>
      <c r="F37" s="27"/>
      <c r="G37" s="27"/>
      <c r="H37" s="27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2.1</v>
      </c>
      <c r="F38" s="3">
        <v>213.42</v>
      </c>
      <c r="G38" s="3">
        <v>163.58600000000001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2.1</v>
      </c>
      <c r="F40" s="3">
        <v>367.06</v>
      </c>
      <c r="G40" s="3">
        <v>281.351</v>
      </c>
      <c r="H40" s="3"/>
    </row>
    <row r="41" spans="1:8" s="10" customFormat="1" ht="11.25" customHeight="1" x14ac:dyDescent="0.2">
      <c r="A41" s="28" t="s">
        <v>62</v>
      </c>
      <c r="B41" s="28"/>
      <c r="C41" s="28"/>
      <c r="D41" s="28"/>
      <c r="E41" s="28"/>
      <c r="F41" s="28"/>
      <c r="G41" s="9">
        <f>SUM(G38:G40)</f>
        <v>444.93700000000001</v>
      </c>
      <c r="H41" s="9"/>
    </row>
    <row r="42" spans="1:8" ht="11.25" customHeight="1" x14ac:dyDescent="0.2">
      <c r="A42" s="27" t="s">
        <v>63</v>
      </c>
      <c r="B42" s="27"/>
      <c r="C42" s="27"/>
      <c r="D42" s="27"/>
      <c r="E42" s="27"/>
      <c r="F42" s="27"/>
      <c r="G42" s="27"/>
      <c r="H42" s="27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20</v>
      </c>
      <c r="F43" s="3">
        <v>17.7</v>
      </c>
      <c r="G43" s="3">
        <v>129.21</v>
      </c>
      <c r="H43" s="3"/>
    </row>
    <row r="44" spans="1:8" s="10" customFormat="1" ht="11.25" customHeight="1" x14ac:dyDescent="0.2">
      <c r="A44" s="28" t="s">
        <v>65</v>
      </c>
      <c r="B44" s="28"/>
      <c r="C44" s="28"/>
      <c r="D44" s="28"/>
      <c r="E44" s="28"/>
      <c r="F44" s="28"/>
      <c r="G44" s="9">
        <f>SUM(G43)</f>
        <v>129.21</v>
      </c>
      <c r="H44" s="9"/>
    </row>
    <row r="45" spans="1:8" ht="11.25" customHeight="1" x14ac:dyDescent="0.2">
      <c r="A45" s="27" t="s">
        <v>66</v>
      </c>
      <c r="B45" s="27"/>
      <c r="C45" s="27"/>
      <c r="D45" s="27"/>
      <c r="E45" s="27"/>
      <c r="F45" s="27"/>
      <c r="G45" s="27"/>
      <c r="H45" s="27"/>
    </row>
    <row r="46" spans="1:8" ht="11.25" customHeight="1" x14ac:dyDescent="0.2">
      <c r="A46" s="27" t="s">
        <v>67</v>
      </c>
      <c r="B46" s="27"/>
      <c r="C46" s="27"/>
      <c r="D46" s="27"/>
      <c r="E46" s="27"/>
      <c r="F46" s="27"/>
      <c r="G46" s="27"/>
      <c r="H46" s="27"/>
    </row>
    <row r="47" spans="1:8" ht="11.25" customHeight="1" x14ac:dyDescent="0.2">
      <c r="A47" s="27" t="s">
        <v>68</v>
      </c>
      <c r="B47" s="27"/>
      <c r="C47" s="27"/>
      <c r="D47" s="27"/>
      <c r="E47" s="27"/>
      <c r="F47" s="27"/>
      <c r="G47" s="27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53.5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4.6100000000000003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9.68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8.76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4.6100000000000003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18.440000000000001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46.1</v>
      </c>
      <c r="H76" s="3" t="s">
        <v>72</v>
      </c>
    </row>
    <row r="77" spans="1:8" ht="11.25" customHeight="1" x14ac:dyDescent="0.2">
      <c r="A77" s="30" t="s">
        <v>103</v>
      </c>
      <c r="B77" s="31"/>
      <c r="C77" s="31"/>
      <c r="D77" s="31"/>
      <c r="E77" s="31"/>
      <c r="F77" s="31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4.43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4.79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0" t="s">
        <v>109</v>
      </c>
      <c r="B83" s="31"/>
      <c r="C83" s="31"/>
      <c r="D83" s="31"/>
      <c r="E83" s="31"/>
      <c r="F83" s="31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18.440000000000001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46.1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26.74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28.58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4.8899999999999997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4.33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9.2200000000000006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92.2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46.1</v>
      </c>
      <c r="H107" s="3"/>
    </row>
    <row r="108" spans="1:8" s="10" customFormat="1" ht="11.25" customHeight="1" x14ac:dyDescent="0.2">
      <c r="A108" s="28" t="s">
        <v>135</v>
      </c>
      <c r="B108" s="28"/>
      <c r="C108" s="28"/>
      <c r="D108" s="28"/>
      <c r="E108" s="28"/>
      <c r="F108" s="28"/>
      <c r="G108" s="9">
        <f>SUM(G48:G107)</f>
        <v>431.52</v>
      </c>
      <c r="H108" s="9"/>
    </row>
    <row r="109" spans="1:8" ht="11.25" customHeight="1" x14ac:dyDescent="0.2">
      <c r="A109" s="27" t="s">
        <v>103</v>
      </c>
      <c r="B109" s="27"/>
      <c r="C109" s="27"/>
      <c r="D109" s="27"/>
      <c r="E109" s="27"/>
      <c r="F109" s="27"/>
      <c r="G109" s="27"/>
      <c r="H109" s="27"/>
    </row>
    <row r="110" spans="1:8" ht="11.25" customHeight="1" x14ac:dyDescent="0.2">
      <c r="A110" s="27" t="s">
        <v>136</v>
      </c>
      <c r="B110" s="27"/>
      <c r="C110" s="27"/>
      <c r="D110" s="27"/>
      <c r="E110" s="27"/>
      <c r="F110" s="27"/>
      <c r="G110" s="27"/>
      <c r="H110" s="27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46.1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36.880000000000003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4.6100000000000003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9.2200000000000006</v>
      </c>
      <c r="G119" s="3">
        <v>9.2200000000000006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31.99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4.79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4.43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10.08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38.69</v>
      </c>
      <c r="G124" s="3">
        <v>38.69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9.2200000000000006</v>
      </c>
      <c r="G125" s="3">
        <v>9.2200000000000006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70.37</v>
      </c>
      <c r="G126" s="3">
        <v>70.37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4.8899999999999997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64.540000000000006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45.18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55.32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47.02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27.66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8.3000000000000007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10.14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27.66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4.6100000000000003</v>
      </c>
      <c r="H153" s="3"/>
    </row>
    <row r="154" spans="1:8" s="10" customFormat="1" ht="11.25" customHeight="1" x14ac:dyDescent="0.2">
      <c r="A154" s="28" t="s">
        <v>180</v>
      </c>
      <c r="B154" s="28"/>
      <c r="C154" s="28"/>
      <c r="D154" s="28"/>
      <c r="E154" s="28"/>
      <c r="F154" s="28"/>
      <c r="G154" s="9">
        <f>SUM(G111:G153)</f>
        <v>579.68999999999994</v>
      </c>
      <c r="H154" s="9"/>
    </row>
    <row r="155" spans="1:8" ht="11.25" customHeight="1" x14ac:dyDescent="0.2">
      <c r="A155" s="27" t="s">
        <v>181</v>
      </c>
      <c r="B155" s="27"/>
      <c r="C155" s="27"/>
      <c r="D155" s="27"/>
      <c r="E155" s="27"/>
      <c r="F155" s="27"/>
      <c r="G155" s="27"/>
      <c r="H155" s="27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116.65</v>
      </c>
      <c r="G156" s="3">
        <v>255.464</v>
      </c>
      <c r="H156" s="3" t="s">
        <v>156</v>
      </c>
    </row>
    <row r="157" spans="1:8" s="10" customFormat="1" ht="11.25" customHeight="1" x14ac:dyDescent="0.2">
      <c r="A157" s="28" t="s">
        <v>183</v>
      </c>
      <c r="B157" s="28"/>
      <c r="C157" s="28"/>
      <c r="D157" s="28"/>
      <c r="E157" s="28"/>
      <c r="F157" s="28"/>
      <c r="G157" s="9">
        <f>SUM(G156)</f>
        <v>255.464</v>
      </c>
      <c r="H157" s="9"/>
    </row>
    <row r="158" spans="1:8" ht="11.25" customHeight="1" x14ac:dyDescent="0.2">
      <c r="A158" s="27" t="s">
        <v>184</v>
      </c>
      <c r="B158" s="27"/>
      <c r="C158" s="27"/>
      <c r="D158" s="27"/>
      <c r="E158" s="27"/>
      <c r="F158" s="27"/>
      <c r="G158" s="27"/>
      <c r="H158" s="27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3</v>
      </c>
      <c r="F160" s="3">
        <v>3021.94</v>
      </c>
      <c r="G160" s="3">
        <v>108.79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28" t="s">
        <v>188</v>
      </c>
      <c r="B162" s="28"/>
      <c r="C162" s="28"/>
      <c r="D162" s="28"/>
      <c r="E162" s="28"/>
      <c r="F162" s="28"/>
      <c r="G162" s="9">
        <f>SUM(G159:G161)</f>
        <v>108.79</v>
      </c>
      <c r="H162" s="9"/>
    </row>
    <row r="163" spans="1:8" ht="11.25" customHeight="1" x14ac:dyDescent="0.2">
      <c r="A163" s="27" t="s">
        <v>189</v>
      </c>
      <c r="B163" s="27"/>
      <c r="C163" s="27"/>
      <c r="D163" s="27"/>
      <c r="E163" s="27"/>
      <c r="F163" s="27"/>
      <c r="G163" s="27"/>
      <c r="H163" s="27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6.26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28" t="s">
        <v>193</v>
      </c>
      <c r="B167" s="28"/>
      <c r="C167" s="28"/>
      <c r="D167" s="28"/>
      <c r="E167" s="28"/>
      <c r="F167" s="28"/>
      <c r="G167" s="9">
        <f>SUM(G164:G166)</f>
        <v>6.26</v>
      </c>
      <c r="H167" s="9"/>
    </row>
    <row r="168" spans="1:8" ht="11.25" customHeight="1" x14ac:dyDescent="0.2">
      <c r="A168" s="27" t="s">
        <v>194</v>
      </c>
      <c r="B168" s="27"/>
      <c r="C168" s="27"/>
      <c r="D168" s="27"/>
      <c r="E168" s="27"/>
      <c r="F168" s="27"/>
      <c r="G168" s="27"/>
      <c r="H168" s="27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28" t="s">
        <v>197</v>
      </c>
      <c r="B171" s="28"/>
      <c r="C171" s="28"/>
      <c r="D171" s="28"/>
      <c r="E171" s="28"/>
      <c r="F171" s="28"/>
      <c r="G171" s="9">
        <f>SUM(G169:G170)</f>
        <v>0</v>
      </c>
      <c r="H171" s="9"/>
    </row>
    <row r="172" spans="1:8" ht="11.25" customHeight="1" x14ac:dyDescent="0.2">
      <c r="A172" s="27" t="s">
        <v>198</v>
      </c>
      <c r="B172" s="27"/>
      <c r="C172" s="27"/>
      <c r="D172" s="27"/>
      <c r="E172" s="27"/>
      <c r="F172" s="27"/>
      <c r="G172" s="27"/>
      <c r="H172" s="27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4.79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4.43</v>
      </c>
      <c r="H174" s="3" t="s">
        <v>200</v>
      </c>
    </row>
    <row r="175" spans="1:8" s="10" customFormat="1" ht="11.25" customHeight="1" x14ac:dyDescent="0.2">
      <c r="A175" s="28" t="s">
        <v>202</v>
      </c>
      <c r="B175" s="28"/>
      <c r="C175" s="28"/>
      <c r="D175" s="28"/>
      <c r="E175" s="28"/>
      <c r="F175" s="28"/>
      <c r="G175" s="9">
        <f>SUM(G173:G174)</f>
        <v>9.2199999999999989</v>
      </c>
      <c r="H175" s="9"/>
    </row>
    <row r="176" spans="1:8" ht="11.25" customHeight="1" x14ac:dyDescent="0.2">
      <c r="A176" s="27" t="s">
        <v>203</v>
      </c>
      <c r="B176" s="27"/>
      <c r="C176" s="27"/>
      <c r="D176" s="27"/>
      <c r="E176" s="27"/>
      <c r="F176" s="27"/>
      <c r="G176" s="27"/>
      <c r="H176" s="27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61.732999999999997</v>
      </c>
      <c r="H177" s="3"/>
    </row>
    <row r="178" spans="1:8" s="10" customFormat="1" ht="11.25" customHeight="1" x14ac:dyDescent="0.2">
      <c r="A178" s="28" t="s">
        <v>205</v>
      </c>
      <c r="B178" s="28"/>
      <c r="C178" s="28"/>
      <c r="D178" s="28"/>
      <c r="E178" s="28"/>
      <c r="F178" s="28"/>
      <c r="G178" s="9">
        <f>SUM(G177)</f>
        <v>61.732999999999997</v>
      </c>
      <c r="H178" s="9"/>
    </row>
    <row r="179" spans="1:8" ht="11.25" customHeight="1" x14ac:dyDescent="0.2">
      <c r="A179" s="27" t="s">
        <v>206</v>
      </c>
      <c r="B179" s="27"/>
      <c r="C179" s="27"/>
      <c r="D179" s="27"/>
      <c r="E179" s="27"/>
      <c r="F179" s="27"/>
      <c r="G179" s="27"/>
      <c r="H179" s="27"/>
    </row>
    <row r="180" spans="1:8" ht="11.25" customHeight="1" x14ac:dyDescent="0.2">
      <c r="A180" s="27" t="s">
        <v>53</v>
      </c>
      <c r="B180" s="27"/>
      <c r="C180" s="27"/>
      <c r="D180" s="27"/>
      <c r="E180" s="27"/>
      <c r="F180" s="27"/>
      <c r="G180" s="27"/>
      <c r="H180" s="27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35.840000000000003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28" t="s">
        <v>210</v>
      </c>
      <c r="B184" s="28"/>
      <c r="C184" s="28"/>
      <c r="D184" s="28"/>
      <c r="E184" s="28"/>
      <c r="F184" s="28"/>
      <c r="G184" s="9">
        <f>SUM(G181:G183)</f>
        <v>35.840000000000003</v>
      </c>
      <c r="H184" s="9"/>
    </row>
    <row r="185" spans="1:8" ht="11.25" customHeight="1" x14ac:dyDescent="0.2">
      <c r="A185" s="27" t="s">
        <v>211</v>
      </c>
      <c r="B185" s="27"/>
      <c r="C185" s="27"/>
      <c r="D185" s="27"/>
      <c r="E185" s="27"/>
      <c r="F185" s="27"/>
      <c r="G185" s="27"/>
      <c r="H185" s="27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11.43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5.73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28" t="s">
        <v>220</v>
      </c>
      <c r="B193" s="28"/>
      <c r="C193" s="28"/>
      <c r="D193" s="28"/>
      <c r="E193" s="28"/>
      <c r="F193" s="28"/>
      <c r="G193" s="9">
        <f>SUM(G186:G192)</f>
        <v>17.16</v>
      </c>
      <c r="H193" s="9"/>
    </row>
    <row r="194" spans="1:8" ht="11.25" customHeight="1" x14ac:dyDescent="0.2">
      <c r="A194" s="27" t="s">
        <v>221</v>
      </c>
      <c r="B194" s="27"/>
      <c r="C194" s="27"/>
      <c r="D194" s="27"/>
      <c r="E194" s="27"/>
      <c r="F194" s="27"/>
      <c r="G194" s="27"/>
      <c r="H194" s="27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28" t="s">
        <v>237</v>
      </c>
      <c r="B205" s="28"/>
      <c r="C205" s="28"/>
      <c r="D205" s="28"/>
      <c r="E205" s="28"/>
      <c r="F205" s="28"/>
      <c r="G205" s="9">
        <f>SUM(G195:G204)</f>
        <v>0</v>
      </c>
      <c r="H205" s="9"/>
    </row>
    <row r="206" spans="1:8" s="10" customFormat="1" ht="11.25" customHeight="1" x14ac:dyDescent="0.2">
      <c r="A206" s="28" t="s">
        <v>238</v>
      </c>
      <c r="B206" s="28"/>
      <c r="C206" s="28"/>
      <c r="D206" s="28"/>
      <c r="E206" s="28"/>
      <c r="F206" s="28"/>
      <c r="G206" s="9">
        <f>G36+G41+G44+G108+G154+G157+G162+G167+G171+G175+G178+G184+G193+G205</f>
        <v>2758.3300000000004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99" workbookViewId="0">
      <selection activeCell="E208" sqref="E208:H220"/>
    </sheetView>
  </sheetViews>
  <sheetFormatPr defaultRowHeight="11.25" x14ac:dyDescent="0.2"/>
  <cols>
    <col min="1" max="1" width="40.42578125" style="4" customWidth="1"/>
    <col min="2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0" t="s">
        <v>241</v>
      </c>
      <c r="B4" s="13"/>
      <c r="C4" s="13"/>
      <c r="D4" s="12"/>
      <c r="E4" s="12"/>
      <c r="F4" s="12"/>
      <c r="G4" s="12">
        <v>292.61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310.8</v>
      </c>
      <c r="F6" s="3">
        <v>2.42</v>
      </c>
      <c r="G6" s="24">
        <f t="shared" ref="G6:G25" si="0">ROUND(E6*F6*B6/1000,2)</f>
        <v>225.64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310.8</v>
      </c>
      <c r="F7" s="3">
        <v>3.42</v>
      </c>
      <c r="G7" s="24">
        <f t="shared" si="0"/>
        <v>12.76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1554.2</v>
      </c>
      <c r="F8" s="3">
        <v>2.11</v>
      </c>
      <c r="G8" s="24">
        <f t="shared" si="0"/>
        <v>170.53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1554.2</v>
      </c>
      <c r="F9" s="3">
        <v>2.69</v>
      </c>
      <c r="G9" s="24">
        <f t="shared" si="0"/>
        <v>50.17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81</v>
      </c>
      <c r="F10" s="3">
        <v>3.26</v>
      </c>
      <c r="G10" s="24">
        <f t="shared" si="0"/>
        <v>79.22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20.81</v>
      </c>
      <c r="G11" s="24">
        <f t="shared" si="0"/>
        <v>38.96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9.6</v>
      </c>
      <c r="F12" s="3">
        <v>3.45</v>
      </c>
      <c r="G12" s="24">
        <f t="shared" si="0"/>
        <v>9.94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4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19</v>
      </c>
      <c r="E14" s="3">
        <v>0</v>
      </c>
      <c r="F14" s="3">
        <v>0</v>
      </c>
      <c r="G14" s="24">
        <f t="shared" si="0"/>
        <v>0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5595</v>
      </c>
      <c r="F15" s="3">
        <v>2.95</v>
      </c>
      <c r="G15" s="24">
        <f t="shared" si="0"/>
        <v>16.510000000000002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222</v>
      </c>
      <c r="F16" s="3">
        <v>1.83</v>
      </c>
      <c r="G16" s="24">
        <f t="shared" si="0"/>
        <v>0.41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324</v>
      </c>
      <c r="F17" s="3">
        <v>4.3</v>
      </c>
      <c r="G17" s="24">
        <f t="shared" si="0"/>
        <v>1.39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19</v>
      </c>
      <c r="E18" s="3">
        <v>0</v>
      </c>
      <c r="F18" s="3">
        <v>0</v>
      </c>
      <c r="G18" s="24">
        <f t="shared" si="0"/>
        <v>0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4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3">
        <v>2.77</v>
      </c>
      <c r="G20" s="24">
        <f t="shared" si="0"/>
        <v>0.08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21</v>
      </c>
      <c r="F21" s="3">
        <v>2.64</v>
      </c>
      <c r="G21" s="24">
        <f t="shared" si="0"/>
        <v>0.06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16.2</v>
      </c>
      <c r="F22" s="3">
        <v>5.32</v>
      </c>
      <c r="G22" s="24">
        <f t="shared" si="0"/>
        <v>0.09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21</v>
      </c>
      <c r="F23" s="3">
        <v>2.64</v>
      </c>
      <c r="G23" s="24">
        <f t="shared" si="0"/>
        <v>0.06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12.3</v>
      </c>
      <c r="F24" s="3">
        <v>2.14</v>
      </c>
      <c r="G24" s="24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1340</v>
      </c>
      <c r="F25" s="3">
        <v>2.15</v>
      </c>
      <c r="G25" s="24">
        <f t="shared" si="0"/>
        <v>5.76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21.64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988</v>
      </c>
      <c r="F32" s="3">
        <v>1.77</v>
      </c>
      <c r="G32" s="24">
        <f t="shared" ref="G32:G33" si="1">ROUND(E32*F32*B32/1000,2)</f>
        <v>1.75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822</v>
      </c>
      <c r="F33" s="3">
        <v>1.77</v>
      </c>
      <c r="G33" s="24">
        <f t="shared" si="1"/>
        <v>1.45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24</v>
      </c>
      <c r="F35" s="3">
        <v>8.7899999999999991</v>
      </c>
      <c r="G35" s="24">
        <f t="shared" ref="G35:G36" si="2">ROUND(E35*F35*B35/1000,2)</f>
        <v>77.209999999999994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77.5</v>
      </c>
      <c r="F36" s="3">
        <v>3.81</v>
      </c>
      <c r="G36" s="24">
        <f t="shared" si="2"/>
        <v>7.09</v>
      </c>
      <c r="H36" s="3"/>
    </row>
    <row r="37" spans="1:8" s="10" customFormat="1" ht="11.25" customHeight="1" x14ac:dyDescent="0.2">
      <c r="A37" s="17" t="s">
        <v>56</v>
      </c>
      <c r="B37" s="18"/>
      <c r="C37" s="18"/>
      <c r="D37" s="18"/>
      <c r="E37" s="18"/>
      <c r="F37" s="19"/>
      <c r="G37" s="14">
        <f>SUM(G6:G36)</f>
        <v>720.75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2.1</v>
      </c>
      <c r="F39" s="3">
        <v>226.23</v>
      </c>
      <c r="G39" s="24">
        <f t="shared" ref="G39" si="3">ROUND(E39*F39*B39/1000,2)</f>
        <v>173.88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2.1</v>
      </c>
      <c r="F41" s="3">
        <v>389.08</v>
      </c>
      <c r="G41" s="24">
        <f t="shared" ref="G41" si="4">ROUND(E41*F41*B41/1000,2)</f>
        <v>299.05</v>
      </c>
      <c r="H41" s="3"/>
    </row>
    <row r="42" spans="1:8" s="10" customFormat="1" ht="11.25" customHeight="1" x14ac:dyDescent="0.2">
      <c r="A42" s="17" t="s">
        <v>62</v>
      </c>
      <c r="B42" s="18"/>
      <c r="C42" s="18"/>
      <c r="D42" s="18"/>
      <c r="E42" s="18"/>
      <c r="F42" s="19"/>
      <c r="G42" s="14">
        <f>SUM(G39:G41)</f>
        <v>472.93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0.65</v>
      </c>
      <c r="F44" s="3">
        <v>537.61</v>
      </c>
      <c r="G44" s="24">
        <f t="shared" ref="G44" si="5">ROUND(E44*F44*B44/1000,2)</f>
        <v>127.9</v>
      </c>
      <c r="H44" s="3"/>
    </row>
    <row r="45" spans="1:8" s="10" customFormat="1" ht="11.25" customHeight="1" x14ac:dyDescent="0.2">
      <c r="A45" s="17" t="s">
        <v>65</v>
      </c>
      <c r="B45" s="18"/>
      <c r="C45" s="18"/>
      <c r="D45" s="18"/>
      <c r="E45" s="18"/>
      <c r="F45" s="19"/>
      <c r="G45" s="14">
        <f>SUM(G44)</f>
        <v>127.9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4.6100000000000003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9.68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8.76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4.6100000000000003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18.440000000000001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46.1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4.43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4.79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18.440000000000001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25">
        <v>46.1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26.74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28.58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4.8899999999999997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4.33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9.2200000000000006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22.2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16.100000000000001</v>
      </c>
      <c r="H108" s="3"/>
    </row>
    <row r="109" spans="1:8" s="10" customFormat="1" ht="11.25" customHeight="1" x14ac:dyDescent="0.2">
      <c r="A109" s="17" t="s">
        <v>135</v>
      </c>
      <c r="B109" s="18"/>
      <c r="C109" s="18"/>
      <c r="D109" s="18"/>
      <c r="E109" s="18"/>
      <c r="F109" s="19"/>
      <c r="G109" s="14">
        <f>SUM(G49:G108)</f>
        <v>278.02000000000004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5">
        <v>46.1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36.880000000000003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4.6100000000000003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22.99</v>
      </c>
      <c r="G120" s="3">
        <v>22.99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31.99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4.79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4.43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52.28</v>
      </c>
      <c r="G124" s="3">
        <v>10.08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6.59</v>
      </c>
      <c r="G125" s="3">
        <v>52.28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19.63</v>
      </c>
      <c r="G126" s="3">
        <v>6.59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70.37</v>
      </c>
      <c r="G127" s="3">
        <v>19.63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4.8899999999999997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64.540000000000006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45.18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55.32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47.02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27.66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5">
        <v>8.3000000000000007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10.14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14.95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27.66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4.6100000000000003</v>
      </c>
      <c r="H154" s="3"/>
    </row>
    <row r="155" spans="1:8" s="10" customFormat="1" ht="11.25" customHeight="1" x14ac:dyDescent="0.2">
      <c r="A155" s="17" t="s">
        <v>180</v>
      </c>
      <c r="B155" s="18"/>
      <c r="C155" s="18"/>
      <c r="D155" s="18"/>
      <c r="E155" s="18"/>
      <c r="F155" s="19"/>
      <c r="G155" s="15">
        <f>SUM(G112:G154)</f>
        <v>550.64</v>
      </c>
      <c r="H155" s="1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107.49</v>
      </c>
      <c r="G157" s="24">
        <f t="shared" ref="G157" si="6">ROUND(E157*F157*B157/1000,2)</f>
        <v>236.05</v>
      </c>
      <c r="H157" s="3" t="s">
        <v>156</v>
      </c>
    </row>
    <row r="158" spans="1:8" s="10" customFormat="1" ht="11.25" customHeight="1" x14ac:dyDescent="0.2">
      <c r="A158" s="17" t="s">
        <v>183</v>
      </c>
      <c r="B158" s="18"/>
      <c r="C158" s="18"/>
      <c r="D158" s="18"/>
      <c r="E158" s="18"/>
      <c r="F158" s="19"/>
      <c r="G158" s="15">
        <f>SUM(G157)</f>
        <v>236.05</v>
      </c>
      <c r="H158" s="1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3</v>
      </c>
      <c r="F161" s="3">
        <v>2762.36</v>
      </c>
      <c r="G161" s="24">
        <f t="shared" ref="G161" si="7">ROUND(E161*F161*B161/1000,2)</f>
        <v>99.44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7" t="s">
        <v>188</v>
      </c>
      <c r="B163" s="18"/>
      <c r="C163" s="18"/>
      <c r="D163" s="18"/>
      <c r="E163" s="18"/>
      <c r="F163" s="19"/>
      <c r="G163" s="15">
        <f>SUM(G160:G162)</f>
        <v>99.44</v>
      </c>
      <c r="H163" s="1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13.59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7" t="s">
        <v>193</v>
      </c>
      <c r="B168" s="18"/>
      <c r="C168" s="18"/>
      <c r="D168" s="18"/>
      <c r="E168" s="18"/>
      <c r="F168" s="19"/>
      <c r="G168" s="15">
        <f>SUM(G165:G167)</f>
        <v>13.59</v>
      </c>
      <c r="H168" s="1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7" t="s">
        <v>197</v>
      </c>
      <c r="B172" s="18"/>
      <c r="C172" s="18"/>
      <c r="D172" s="18"/>
      <c r="E172" s="18"/>
      <c r="F172" s="19"/>
      <c r="G172" s="15">
        <f>SUM(G170:G171)</f>
        <v>0</v>
      </c>
      <c r="H172" s="1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33.020000000000003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7.15</v>
      </c>
      <c r="H175" s="3" t="s">
        <v>200</v>
      </c>
    </row>
    <row r="176" spans="1:8" s="10" customFormat="1" ht="11.25" customHeight="1" x14ac:dyDescent="0.2">
      <c r="A176" s="17" t="s">
        <v>202</v>
      </c>
      <c r="B176" s="18"/>
      <c r="C176" s="18"/>
      <c r="D176" s="18"/>
      <c r="E176" s="18"/>
      <c r="F176" s="19"/>
      <c r="G176" s="15">
        <f>SUM(G174:G175)</f>
        <v>40.17</v>
      </c>
      <c r="H176" s="1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52.67</v>
      </c>
      <c r="H178" s="3"/>
    </row>
    <row r="179" spans="1:8" s="10" customFormat="1" ht="11.25" customHeight="1" x14ac:dyDescent="0.2">
      <c r="A179" s="17" t="s">
        <v>205</v>
      </c>
      <c r="B179" s="18"/>
      <c r="C179" s="18"/>
      <c r="D179" s="18"/>
      <c r="E179" s="18"/>
      <c r="F179" s="19"/>
      <c r="G179" s="15">
        <f>SUM(G178)</f>
        <v>52.67</v>
      </c>
      <c r="H179" s="1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23.17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7" t="s">
        <v>210</v>
      </c>
      <c r="B185" s="18"/>
      <c r="C185" s="18"/>
      <c r="D185" s="18"/>
      <c r="E185" s="18"/>
      <c r="F185" s="19"/>
      <c r="G185" s="15">
        <f>SUM(G182:G184)</f>
        <v>23.17</v>
      </c>
      <c r="H185" s="1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12.11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6.08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7" t="s">
        <v>220</v>
      </c>
      <c r="B194" s="18"/>
      <c r="C194" s="18"/>
      <c r="D194" s="18"/>
      <c r="E194" s="18"/>
      <c r="F194" s="19"/>
      <c r="G194" s="15">
        <f>SUM(G187:G193)</f>
        <v>18.189999999999998</v>
      </c>
      <c r="H194" s="1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7" t="s">
        <v>237</v>
      </c>
      <c r="B206" s="18"/>
      <c r="C206" s="18"/>
      <c r="D206" s="18"/>
      <c r="E206" s="18"/>
      <c r="F206" s="19"/>
      <c r="G206" s="15">
        <f>SUM(G196:G205)</f>
        <v>0</v>
      </c>
      <c r="H206" s="15"/>
    </row>
    <row r="207" spans="1:8" s="10" customFormat="1" ht="11.25" customHeight="1" x14ac:dyDescent="0.2">
      <c r="A207" s="17" t="s">
        <v>238</v>
      </c>
      <c r="B207" s="18"/>
      <c r="C207" s="18"/>
      <c r="D207" s="18"/>
      <c r="E207" s="18"/>
      <c r="F207" s="19"/>
      <c r="G207" s="15">
        <f>G37+G42+G45+G109+G155+G158+G163+G168+G172+G176+G179+G185+G194+G206+G4</f>
        <v>2926.130000000001</v>
      </c>
      <c r="H207" s="15"/>
    </row>
    <row r="209" spans="5:8" x14ac:dyDescent="0.2">
      <c r="E209" s="4" t="s">
        <v>242</v>
      </c>
      <c r="F209" s="4">
        <f>(25.51*6+26.53*6)/12</f>
        <v>26.02</v>
      </c>
      <c r="G209" s="21">
        <f>G207*1000/F210/12</f>
        <v>26.020036138321569</v>
      </c>
      <c r="H209" s="22">
        <f>F209/G209</f>
        <v>0.99999861113484323</v>
      </c>
    </row>
    <row r="210" spans="5:8" x14ac:dyDescent="0.2">
      <c r="E210" s="4" t="s">
        <v>243</v>
      </c>
      <c r="F210" s="4">
        <v>9371.4</v>
      </c>
      <c r="G210" s="21">
        <f>F210*F209*12/1000</f>
        <v>2926.1259359999999</v>
      </c>
    </row>
    <row r="211" spans="5:8" x14ac:dyDescent="0.2">
      <c r="G211" s="21"/>
    </row>
    <row r="212" spans="5:8" x14ac:dyDescent="0.2">
      <c r="F212" s="4" t="s">
        <v>244</v>
      </c>
      <c r="G212" s="21">
        <f>G210-G207</f>
        <v>-4.0640000011080701E-3</v>
      </c>
      <c r="H212" s="23">
        <f>G214-G207</f>
        <v>-292.61665760000096</v>
      </c>
    </row>
    <row r="213" spans="5:8" x14ac:dyDescent="0.2">
      <c r="G213" s="21"/>
    </row>
    <row r="214" spans="5:8" x14ac:dyDescent="0.2">
      <c r="G214" s="21">
        <f>G210*0.9</f>
        <v>2633.5133424000001</v>
      </c>
    </row>
    <row r="215" spans="5:8" x14ac:dyDescent="0.2">
      <c r="F215" s="4" t="s">
        <v>245</v>
      </c>
      <c r="G215" s="21">
        <f>G210*0.1</f>
        <v>292.61259360000003</v>
      </c>
    </row>
    <row r="216" spans="5:8" x14ac:dyDescent="0.2">
      <c r="G216" s="21">
        <f>SUM(G214:G215)</f>
        <v>2926.1259359999999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2017-05-02T11:26:24Z</dcterms:modified>
</cp:coreProperties>
</file>