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30" i="2"/>
  <c r="G16" i="2"/>
  <c r="G17" i="2"/>
  <c r="G18" i="2"/>
  <c r="G19" i="2"/>
  <c r="G20" i="2"/>
  <c r="G21" i="2"/>
  <c r="G22" i="2"/>
  <c r="G23" i="2"/>
  <c r="G24" i="2"/>
  <c r="G25" i="2"/>
  <c r="G13" i="2"/>
  <c r="G14" i="2"/>
  <c r="G15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42" i="2" l="1"/>
  <c r="G37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<sst xmlns="http://schemas.openxmlformats.org/spreadsheetml/2006/main" count="1275" uniqueCount="246">
  <si>
    <t>Ореховый пр., д.13,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</si>
  <si>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</si>
  <si>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</si>
  <si>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</si>
  <si>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</si>
  <si>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</si>
  <si>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</si>
  <si>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</si>
  <si>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</si>
  <si>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</si>
  <si>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</si>
  <si>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</si>
  <si>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</si>
  <si>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</si>
  <si>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</si>
  <si>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</si>
  <si>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</si>
  <si>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</si>
  <si>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</si>
  <si>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</si>
  <si>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</si>
  <si>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</si>
  <si>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</si>
  <si>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</si>
  <si>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</si>
  <si>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</si>
  <si>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</si>
  <si>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</si>
  <si>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</si>
  <si>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</si>
  <si>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</si>
  <si>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</si>
  <si>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</si>
  <si>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</si>
  <si>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</si>
  <si>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</si>
  <si>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</si>
  <si>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</si>
  <si>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</si>
  <si>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</si>
  <si>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</si>
  <si>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</si>
  <si>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</si>
  <si>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</si>
  <si>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</si>
  <si>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</si>
  <si>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</si>
  <si>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</si>
  <si>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</si>
  <si>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</si>
  <si>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</si>
  <si>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</si>
  <si>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</si>
  <si>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</si>
  <si>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</si>
  <si>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</si>
  <si>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</si>
  <si>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</si>
  <si>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</si>
  <si>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</si>
  <si>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</si>
  <si>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</si>
  <si>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</si>
  <si>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</si>
  <si>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</si>
  <si>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</si>
  <si>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</si>
  <si>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</si>
  <si>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</si>
  <si>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</si>
  <si>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</si>
  <si>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</si>
  <si>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</si>
  <si>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</si>
  <si>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</si>
  <si>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</si>
  <si>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</si>
  <si>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</si>
  <si>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</si>
  <si>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</si>
  <si>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</si>
  <si>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</si>
  <si>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</si>
  <si>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</si>
  <si>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</si>
  <si>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</si>
  <si>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</si>
  <si>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</si>
  <si>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</si>
  <si>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</si>
  <si>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</si>
  <si>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</si>
  <si>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</si>
  <si>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</si>
  <si>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</si>
  <si>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</si>
  <si>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</si>
  <si>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</si>
  <si>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</si>
  <si>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</si>
  <si>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</si>
  <si>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</si>
  <si>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</si>
  <si>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</si>
  <si>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</si>
  <si>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</si>
  <si>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</si>
  <si>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</si>
  <si>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</si>
  <si>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</si>
  <si>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</si>
  <si>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</si>
  <si>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</si>
  <si>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</si>
  <si>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</si>
  <si>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</si>
  <si>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</si>
  <si>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</si>
  <si>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</si>
  <si>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</si>
  <si>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</si>
  <si>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</si>
  <si>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</si>
  <si>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</si>
  <si>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</si>
  <si>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</si>
  <si>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</si>
  <si>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</si>
  <si>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</si>
  <si>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</si>
  <si>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</si>
  <si>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</si>
  <si>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</si>
  <si>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по мере необходимости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</si>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</sst>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49.5703125" style="4" customWidth="1"/>
    <col min="2" max="16384" width="9.140625" style="4"/>
  </cols>
  <sheetData>
    <row r="1" spans="1:8" s="2" customFormat="1" ht="15.75" customHeight="1" x14ac:dyDescent="0.25">
      <c r="A1" s="1" t="s">
        <v>239</v>
      </c>
    </row>
    <row r="2" spans="1:8" s="2" customFormat="1" ht="12.7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1.25" customHeight="1" x14ac:dyDescent="0.2">
      <c r="A3" s="3" t="s">
        <v>1</v>
      </c>
      <c r="B3" s="19" t="s">
        <v>2</v>
      </c>
      <c r="C3" s="19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15" t="s">
        <v>8</v>
      </c>
      <c r="B4" s="15"/>
      <c r="C4" s="15"/>
      <c r="D4" s="15"/>
      <c r="E4" s="15"/>
      <c r="F4" s="15"/>
      <c r="G4" s="15"/>
      <c r="H4" s="15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139.4</v>
      </c>
      <c r="F5" s="5">
        <v>2.2799999999999998</v>
      </c>
      <c r="G5" s="5">
        <v>95.031999999999996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139.4</v>
      </c>
      <c r="F6" s="5">
        <v>3.23</v>
      </c>
      <c r="G6" s="5">
        <v>5.4029999999999996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975.6</v>
      </c>
      <c r="F7" s="5">
        <v>1.99</v>
      </c>
      <c r="G7" s="5">
        <v>100.955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975.6</v>
      </c>
      <c r="F8" s="5">
        <v>2.54</v>
      </c>
      <c r="G8" s="5">
        <v>29.736000000000001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32</v>
      </c>
      <c r="F9" s="5">
        <v>3.08</v>
      </c>
      <c r="G9" s="5">
        <v>29.469000000000001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16</v>
      </c>
      <c r="F10" s="5">
        <v>19.63</v>
      </c>
      <c r="G10" s="5">
        <v>16.332000000000001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5.3</v>
      </c>
      <c r="F11" s="5">
        <v>3.25</v>
      </c>
      <c r="G11" s="5">
        <v>5.15</v>
      </c>
      <c r="H11" s="5" t="s">
        <v>12</v>
      </c>
    </row>
    <row r="12" spans="1:8" ht="11.25" customHeight="1" x14ac:dyDescent="0.2">
      <c r="A12" s="5" t="s">
        <v>21</v>
      </c>
      <c r="B12" s="5">
        <v>0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56</v>
      </c>
      <c r="F13" s="5">
        <v>8.3699999999999992</v>
      </c>
      <c r="G13" s="5">
        <v>0.46899999999999997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4390</v>
      </c>
      <c r="F14" s="5">
        <v>2.78</v>
      </c>
      <c r="G14" s="5">
        <v>12.204000000000001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139</v>
      </c>
      <c r="F15" s="5">
        <v>1.73</v>
      </c>
      <c r="G15" s="5">
        <v>0.24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48</v>
      </c>
      <c r="F16" s="5">
        <v>4.0599999999999996</v>
      </c>
      <c r="G16" s="5">
        <v>0.19500000000000001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4</v>
      </c>
      <c r="F17" s="5">
        <v>4.04</v>
      </c>
      <c r="G17" s="5">
        <v>3.2000000000000001E-2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31.95</v>
      </c>
      <c r="F20" s="5">
        <v>2.4900000000000002</v>
      </c>
      <c r="G20" s="5">
        <v>0.08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</v>
      </c>
      <c r="F21" s="5">
        <v>5.0199999999999996</v>
      </c>
      <c r="G21" s="5">
        <v>0.08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31.95</v>
      </c>
      <c r="F22" s="5">
        <v>2.4900000000000002</v>
      </c>
      <c r="G22" s="5">
        <v>0.08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9.6999999999999993</v>
      </c>
      <c r="F23" s="5">
        <v>2.02</v>
      </c>
      <c r="G23" s="5">
        <v>0.02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540</v>
      </c>
      <c r="F24" s="5">
        <v>2.0299999999999998</v>
      </c>
      <c r="G24" s="5">
        <v>2.1920000000000002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15</v>
      </c>
      <c r="F29" s="5">
        <v>109.6</v>
      </c>
      <c r="G29" s="5">
        <v>8.2200000000000006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491</v>
      </c>
      <c r="F31" s="5">
        <v>1.67</v>
      </c>
      <c r="G31" s="5">
        <v>0.82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491</v>
      </c>
      <c r="F32" s="5">
        <v>1.67</v>
      </c>
      <c r="G32" s="5">
        <v>0.82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8.5</v>
      </c>
      <c r="F34" s="5">
        <v>8.2899999999999991</v>
      </c>
      <c r="G34" s="5">
        <v>25.72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26</v>
      </c>
      <c r="F35" s="5">
        <v>3.59</v>
      </c>
      <c r="G35" s="5">
        <v>2.2400000000000002</v>
      </c>
      <c r="H35" s="5"/>
    </row>
    <row r="36" spans="1:8" s="10" customFormat="1" ht="11.25" customHeight="1" x14ac:dyDescent="0.2">
      <c r="A36" s="14" t="s">
        <v>56</v>
      </c>
      <c r="B36" s="14"/>
      <c r="C36" s="14"/>
      <c r="D36" s="14"/>
      <c r="E36" s="14"/>
      <c r="F36" s="14"/>
      <c r="G36" s="9">
        <f>SUM(G5:G35)</f>
        <v>335.48899999999992</v>
      </c>
      <c r="H36" s="9"/>
    </row>
    <row r="37" spans="1:8" ht="11.25" customHeight="1" x14ac:dyDescent="0.2">
      <c r="A37" s="15" t="s">
        <v>57</v>
      </c>
      <c r="B37" s="15"/>
      <c r="C37" s="15"/>
      <c r="D37" s="15"/>
      <c r="E37" s="15"/>
      <c r="F37" s="15"/>
      <c r="G37" s="15"/>
      <c r="H37" s="15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0.91</v>
      </c>
      <c r="F38" s="5">
        <v>185.49</v>
      </c>
      <c r="G38" s="5">
        <v>61.610999999999997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0.91</v>
      </c>
      <c r="F40" s="5">
        <v>299.37</v>
      </c>
      <c r="G40" s="5">
        <v>99.436000000000007</v>
      </c>
      <c r="H40" s="5"/>
    </row>
    <row r="41" spans="1:8" s="10" customFormat="1" ht="11.25" customHeight="1" x14ac:dyDescent="0.2">
      <c r="A41" s="14" t="s">
        <v>61</v>
      </c>
      <c r="B41" s="14"/>
      <c r="C41" s="14"/>
      <c r="D41" s="14"/>
      <c r="E41" s="14"/>
      <c r="F41" s="14"/>
      <c r="G41" s="9">
        <f>SUM(G38:G40)</f>
        <v>161.047</v>
      </c>
      <c r="H41" s="9"/>
    </row>
    <row r="42" spans="1:8" ht="11.25" customHeight="1" x14ac:dyDescent="0.2">
      <c r="A42" s="15" t="s">
        <v>62</v>
      </c>
      <c r="B42" s="15"/>
      <c r="C42" s="15"/>
      <c r="D42" s="15"/>
      <c r="E42" s="15"/>
      <c r="F42" s="15"/>
      <c r="G42" s="15"/>
      <c r="H42" s="15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8.8000000000000007</v>
      </c>
      <c r="F43" s="5">
        <v>17.71</v>
      </c>
      <c r="G43" s="5">
        <v>56.884999999999998</v>
      </c>
      <c r="H43" s="5"/>
    </row>
    <row r="44" spans="1:8" s="10" customFormat="1" ht="11.25" customHeight="1" x14ac:dyDescent="0.2">
      <c r="A44" s="14" t="s">
        <v>64</v>
      </c>
      <c r="B44" s="14"/>
      <c r="C44" s="14"/>
      <c r="D44" s="14"/>
      <c r="E44" s="14"/>
      <c r="F44" s="14"/>
      <c r="G44" s="9">
        <f>SUM(G43)</f>
        <v>56.884999999999998</v>
      </c>
      <c r="H44" s="9"/>
    </row>
    <row r="45" spans="1:8" ht="11.25" customHeight="1" x14ac:dyDescent="0.2">
      <c r="A45" s="15" t="s">
        <v>65</v>
      </c>
      <c r="B45" s="15"/>
      <c r="C45" s="15"/>
      <c r="D45" s="15"/>
      <c r="E45" s="15"/>
      <c r="F45" s="15"/>
      <c r="G45" s="15"/>
      <c r="H45" s="15"/>
    </row>
    <row r="46" spans="1:8" ht="11.25" customHeight="1" x14ac:dyDescent="0.2">
      <c r="A46" s="15" t="s">
        <v>66</v>
      </c>
      <c r="B46" s="15"/>
      <c r="C46" s="15"/>
      <c r="D46" s="15"/>
      <c r="E46" s="15"/>
      <c r="F46" s="15"/>
      <c r="G46" s="15"/>
      <c r="H46" s="15"/>
    </row>
    <row r="47" spans="1:8" ht="11.25" customHeight="1" x14ac:dyDescent="0.2">
      <c r="A47" s="15" t="s">
        <v>67</v>
      </c>
      <c r="B47" s="15"/>
      <c r="C47" s="15"/>
      <c r="D47" s="15"/>
      <c r="E47" s="15"/>
      <c r="F47" s="15"/>
      <c r="G47" s="15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0</v>
      </c>
      <c r="F53" s="5">
        <v>0</v>
      </c>
      <c r="G53" s="5">
        <v>25.1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0</v>
      </c>
      <c r="F61" s="5">
        <v>0</v>
      </c>
      <c r="G61" s="5">
        <v>2.52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5.3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4.79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0</v>
      </c>
      <c r="F73" s="5">
        <v>0</v>
      </c>
      <c r="G73" s="5">
        <v>2.52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10.09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25.22</v>
      </c>
      <c r="H76" s="5" t="s">
        <v>71</v>
      </c>
    </row>
    <row r="77" spans="1:8" ht="11.25" customHeight="1" x14ac:dyDescent="0.2">
      <c r="A77" s="17" t="s">
        <v>102</v>
      </c>
      <c r="B77" s="18"/>
      <c r="C77" s="18"/>
      <c r="D77" s="18"/>
      <c r="E77" s="18"/>
      <c r="F77" s="18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0</v>
      </c>
      <c r="F78" s="5">
        <v>0</v>
      </c>
      <c r="G78" s="5">
        <v>2.42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2.62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17" t="s">
        <v>108</v>
      </c>
      <c r="B83" s="18"/>
      <c r="C83" s="18"/>
      <c r="D83" s="18"/>
      <c r="E83" s="18"/>
      <c r="F83" s="18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10.09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25.22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14.63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15.64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0</v>
      </c>
      <c r="F99" s="5">
        <v>0</v>
      </c>
      <c r="G99" s="5">
        <v>2.67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2.37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5.04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133</v>
      </c>
      <c r="D106" s="5" t="s">
        <v>47</v>
      </c>
      <c r="E106" s="5">
        <v>0</v>
      </c>
      <c r="F106" s="5">
        <v>0</v>
      </c>
      <c r="G106" s="5">
        <v>50.44</v>
      </c>
      <c r="H106" s="5"/>
    </row>
    <row r="107" spans="1:8" ht="11.25" customHeight="1" x14ac:dyDescent="0.2">
      <c r="A107" s="5" t="s">
        <v>134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25.22</v>
      </c>
      <c r="H107" s="5"/>
    </row>
    <row r="108" spans="1:8" s="10" customFormat="1" ht="11.25" customHeight="1" x14ac:dyDescent="0.2">
      <c r="A108" s="14" t="s">
        <v>135</v>
      </c>
      <c r="B108" s="14"/>
      <c r="C108" s="14"/>
      <c r="D108" s="14"/>
      <c r="E108" s="14"/>
      <c r="F108" s="14"/>
      <c r="G108" s="9">
        <f>SUM(G48:G107)</f>
        <v>231.9</v>
      </c>
      <c r="H108" s="9"/>
    </row>
    <row r="109" spans="1:8" ht="11.25" customHeight="1" x14ac:dyDescent="0.2">
      <c r="A109" s="15" t="s">
        <v>102</v>
      </c>
      <c r="B109" s="15"/>
      <c r="C109" s="15"/>
      <c r="D109" s="15"/>
      <c r="E109" s="15"/>
      <c r="F109" s="15"/>
      <c r="G109" s="15"/>
      <c r="H109" s="15"/>
    </row>
    <row r="110" spans="1:8" ht="11.25" customHeight="1" x14ac:dyDescent="0.2">
      <c r="A110" s="15" t="s">
        <v>136</v>
      </c>
      <c r="B110" s="15"/>
      <c r="C110" s="15"/>
      <c r="D110" s="15"/>
      <c r="E110" s="15"/>
      <c r="F110" s="15"/>
      <c r="G110" s="15"/>
      <c r="H110" s="15"/>
    </row>
    <row r="111" spans="1:8" ht="11.25" customHeight="1" x14ac:dyDescent="0.2">
      <c r="A111" s="5" t="s">
        <v>137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138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139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140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25.22</v>
      </c>
      <c r="H114" s="5" t="s">
        <v>125</v>
      </c>
    </row>
    <row r="115" spans="1:8" ht="11.25" customHeight="1" x14ac:dyDescent="0.2">
      <c r="A115" s="5" t="s">
        <v>141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20.18</v>
      </c>
      <c r="H115" s="5" t="s">
        <v>125</v>
      </c>
    </row>
    <row r="116" spans="1:8" ht="11.25" customHeight="1" x14ac:dyDescent="0.2">
      <c r="A116" s="5" t="s">
        <v>142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2.52</v>
      </c>
      <c r="H116" s="5" t="s">
        <v>125</v>
      </c>
    </row>
    <row r="117" spans="1:8" ht="11.25" customHeight="1" x14ac:dyDescent="0.2">
      <c r="A117" s="5" t="s">
        <v>143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144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145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5.04</v>
      </c>
      <c r="G119" s="5">
        <v>5.04</v>
      </c>
      <c r="H119" s="5" t="s">
        <v>125</v>
      </c>
    </row>
    <row r="120" spans="1:8" ht="11.25" customHeight="1" x14ac:dyDescent="0.2">
      <c r="A120" s="5" t="s">
        <v>146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15.13</v>
      </c>
      <c r="G120" s="5">
        <v>17.5</v>
      </c>
      <c r="H120" s="5" t="s">
        <v>125</v>
      </c>
    </row>
    <row r="121" spans="1:8" ht="11.25" customHeight="1" x14ac:dyDescent="0.2">
      <c r="A121" s="5" t="s">
        <v>147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2.62</v>
      </c>
      <c r="H121" s="5" t="s">
        <v>80</v>
      </c>
    </row>
    <row r="122" spans="1:8" ht="11.25" customHeight="1" x14ac:dyDescent="0.2">
      <c r="A122" s="5" t="s">
        <v>148</v>
      </c>
      <c r="B122" s="5">
        <v>1</v>
      </c>
      <c r="C122" s="5" t="s">
        <v>133</v>
      </c>
      <c r="D122" s="5" t="s">
        <v>41</v>
      </c>
      <c r="E122" s="5">
        <v>0</v>
      </c>
      <c r="F122" s="5">
        <v>0</v>
      </c>
      <c r="G122" s="5">
        <v>2.42</v>
      </c>
      <c r="H122" s="5"/>
    </row>
    <row r="123" spans="1:8" ht="11.25" customHeight="1" x14ac:dyDescent="0.2">
      <c r="A123" s="5" t="s">
        <v>149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16.64</v>
      </c>
      <c r="H123" s="5" t="s">
        <v>125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25.33</v>
      </c>
      <c r="G124" s="5">
        <v>25.33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5.04</v>
      </c>
      <c r="G125" s="5">
        <v>5.04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75.010000000000005</v>
      </c>
      <c r="G126" s="5">
        <v>75.010000000000005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2.67</v>
      </c>
      <c r="H127" s="5" t="s">
        <v>125</v>
      </c>
    </row>
    <row r="128" spans="1:8" ht="11.25" customHeight="1" x14ac:dyDescent="0.2">
      <c r="A128" s="5" t="s">
        <v>154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155</v>
      </c>
      <c r="B129" s="5">
        <v>1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35.31</v>
      </c>
      <c r="H130" s="5" t="s">
        <v>125</v>
      </c>
    </row>
    <row r="131" spans="1:8" ht="11.25" customHeight="1" x14ac:dyDescent="0.2">
      <c r="A131" s="5" t="s">
        <v>158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24.72</v>
      </c>
      <c r="H131" s="5" t="s">
        <v>125</v>
      </c>
    </row>
    <row r="132" spans="1:8" ht="11.25" customHeight="1" x14ac:dyDescent="0.2">
      <c r="A132" s="5" t="s">
        <v>159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30.26</v>
      </c>
      <c r="H132" s="5" t="s">
        <v>125</v>
      </c>
    </row>
    <row r="133" spans="1:8" ht="11.25" customHeight="1" x14ac:dyDescent="0.2">
      <c r="A133" s="5" t="s">
        <v>160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25.72</v>
      </c>
      <c r="H133" s="5" t="s">
        <v>125</v>
      </c>
    </row>
    <row r="134" spans="1:8" ht="11.25" customHeight="1" x14ac:dyDescent="0.2">
      <c r="A134" s="5" t="s">
        <v>161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15.13</v>
      </c>
      <c r="H134" s="5" t="s">
        <v>125</v>
      </c>
    </row>
    <row r="135" spans="1:8" ht="11.25" customHeight="1" x14ac:dyDescent="0.2">
      <c r="A135" s="5" t="s">
        <v>162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4.54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5.55</v>
      </c>
      <c r="H137" s="5"/>
    </row>
    <row r="138" spans="1:8" ht="11.25" customHeight="1" x14ac:dyDescent="0.2">
      <c r="A138" s="5" t="s">
        <v>164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8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15.13</v>
      </c>
      <c r="H152" s="5"/>
    </row>
    <row r="153" spans="1:8" ht="11.25" customHeight="1" x14ac:dyDescent="0.2">
      <c r="A153" s="5" t="s">
        <v>179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2.52</v>
      </c>
      <c r="H153" s="5"/>
    </row>
    <row r="154" spans="1:8" s="10" customFormat="1" ht="11.25" customHeight="1" x14ac:dyDescent="0.2">
      <c r="A154" s="14" t="s">
        <v>180</v>
      </c>
      <c r="B154" s="14"/>
      <c r="C154" s="14"/>
      <c r="D154" s="14"/>
      <c r="E154" s="14"/>
      <c r="F154" s="14"/>
      <c r="G154" s="9">
        <f>SUM(G111:G153)</f>
        <v>367.07000000000005</v>
      </c>
      <c r="H154" s="9"/>
    </row>
    <row r="155" spans="1:8" ht="11.25" customHeight="1" x14ac:dyDescent="0.2">
      <c r="A155" s="15" t="s">
        <v>181</v>
      </c>
      <c r="B155" s="15"/>
      <c r="C155" s="15"/>
      <c r="D155" s="15"/>
      <c r="E155" s="15"/>
      <c r="F155" s="15"/>
      <c r="G155" s="15"/>
      <c r="H155" s="15"/>
    </row>
    <row r="156" spans="1:8" ht="11.25" customHeight="1" x14ac:dyDescent="0.2">
      <c r="A156" s="5" t="s">
        <v>182</v>
      </c>
      <c r="B156" s="5">
        <v>365</v>
      </c>
      <c r="C156" s="5" t="s">
        <v>156</v>
      </c>
      <c r="D156" s="5" t="s">
        <v>19</v>
      </c>
      <c r="E156" s="5">
        <v>2</v>
      </c>
      <c r="F156" s="5">
        <v>218.04</v>
      </c>
      <c r="G156" s="5">
        <v>159.16999999999999</v>
      </c>
      <c r="H156" s="5" t="s">
        <v>156</v>
      </c>
    </row>
    <row r="157" spans="1:8" s="10" customFormat="1" ht="11.25" customHeight="1" x14ac:dyDescent="0.2">
      <c r="A157" s="14" t="s">
        <v>183</v>
      </c>
      <c r="B157" s="14"/>
      <c r="C157" s="14"/>
      <c r="D157" s="14"/>
      <c r="E157" s="14"/>
      <c r="F157" s="14"/>
      <c r="G157" s="9">
        <f>SUM(G156)</f>
        <v>159.16999999999999</v>
      </c>
      <c r="H157" s="9"/>
    </row>
    <row r="158" spans="1:8" ht="11.25" customHeight="1" x14ac:dyDescent="0.2">
      <c r="A158" s="15" t="s">
        <v>184</v>
      </c>
      <c r="B158" s="15"/>
      <c r="C158" s="15"/>
      <c r="D158" s="15"/>
      <c r="E158" s="15"/>
      <c r="F158" s="15"/>
      <c r="G158" s="15"/>
      <c r="H158" s="15"/>
    </row>
    <row r="159" spans="1:8" ht="11.25" customHeight="1" x14ac:dyDescent="0.2">
      <c r="A159" s="5" t="s">
        <v>185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70</v>
      </c>
      <c r="E160" s="5">
        <v>1</v>
      </c>
      <c r="F160" s="5">
        <v>10275.83</v>
      </c>
      <c r="G160" s="5">
        <v>123.31</v>
      </c>
      <c r="H160" s="5" t="s">
        <v>23</v>
      </c>
    </row>
    <row r="161" spans="1:8" ht="11.25" customHeight="1" x14ac:dyDescent="0.2">
      <c r="A161" s="5" t="s">
        <v>187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14" t="s">
        <v>188</v>
      </c>
      <c r="B162" s="14"/>
      <c r="C162" s="14"/>
      <c r="D162" s="14"/>
      <c r="E162" s="14"/>
      <c r="F162" s="14"/>
      <c r="G162" s="9">
        <f>SUM(G159:G161)</f>
        <v>123.31</v>
      </c>
      <c r="H162" s="9"/>
    </row>
    <row r="163" spans="1:8" ht="11.25" customHeight="1" x14ac:dyDescent="0.2">
      <c r="A163" s="15" t="s">
        <v>189</v>
      </c>
      <c r="B163" s="15"/>
      <c r="C163" s="15"/>
      <c r="D163" s="15"/>
      <c r="E163" s="15"/>
      <c r="F163" s="15"/>
      <c r="G163" s="15"/>
      <c r="H163" s="15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4.2699999999999996</v>
      </c>
      <c r="H164" s="5"/>
    </row>
    <row r="165" spans="1:8" ht="11.25" customHeight="1" x14ac:dyDescent="0.2">
      <c r="A165" s="5" t="s">
        <v>191</v>
      </c>
      <c r="B165" s="5">
        <v>0</v>
      </c>
      <c r="C165" s="5" t="s">
        <v>130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0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14" t="s">
        <v>193</v>
      </c>
      <c r="B167" s="14"/>
      <c r="C167" s="14"/>
      <c r="D167" s="14"/>
      <c r="E167" s="14"/>
      <c r="F167" s="14"/>
      <c r="G167" s="9">
        <f>SUM(G164:G166)</f>
        <v>4.2699999999999996</v>
      </c>
      <c r="H167" s="9"/>
    </row>
    <row r="168" spans="1:8" ht="11.25" customHeight="1" x14ac:dyDescent="0.2">
      <c r="A168" s="15" t="s">
        <v>194</v>
      </c>
      <c r="B168" s="15"/>
      <c r="C168" s="15"/>
      <c r="D168" s="15"/>
      <c r="E168" s="15"/>
      <c r="F168" s="15"/>
      <c r="G168" s="15"/>
      <c r="H168" s="15"/>
    </row>
    <row r="169" spans="1:8" ht="11.25" customHeight="1" x14ac:dyDescent="0.2">
      <c r="A169" s="5" t="s">
        <v>195</v>
      </c>
      <c r="B169" s="5">
        <v>0</v>
      </c>
      <c r="C169" s="5" t="s">
        <v>10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130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14" t="s">
        <v>197</v>
      </c>
      <c r="B171" s="14"/>
      <c r="C171" s="14"/>
      <c r="D171" s="14"/>
      <c r="E171" s="14"/>
      <c r="F171" s="14"/>
      <c r="G171" s="9">
        <f>SUM(G169:G170)</f>
        <v>0</v>
      </c>
      <c r="H171" s="9"/>
    </row>
    <row r="172" spans="1:8" ht="11.25" customHeight="1" x14ac:dyDescent="0.2">
      <c r="A172" s="15" t="s">
        <v>198</v>
      </c>
      <c r="B172" s="15"/>
      <c r="C172" s="15"/>
      <c r="D172" s="15"/>
      <c r="E172" s="15"/>
      <c r="F172" s="15"/>
      <c r="G172" s="15"/>
      <c r="H172" s="15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2.62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2.42</v>
      </c>
      <c r="H174" s="5" t="s">
        <v>200</v>
      </c>
    </row>
    <row r="175" spans="1:8" s="10" customFormat="1" ht="11.25" customHeight="1" x14ac:dyDescent="0.2">
      <c r="A175" s="14" t="s">
        <v>202</v>
      </c>
      <c r="B175" s="14"/>
      <c r="C175" s="14"/>
      <c r="D175" s="14"/>
      <c r="E175" s="14"/>
      <c r="F175" s="14"/>
      <c r="G175" s="9">
        <f>SUM(G173:G174)</f>
        <v>5.04</v>
      </c>
      <c r="H175" s="9"/>
    </row>
    <row r="176" spans="1:8" ht="11.25" customHeight="1" x14ac:dyDescent="0.2">
      <c r="A176" s="15" t="s">
        <v>203</v>
      </c>
      <c r="B176" s="15"/>
      <c r="C176" s="15"/>
      <c r="D176" s="15"/>
      <c r="E176" s="15"/>
      <c r="F176" s="15"/>
      <c r="G176" s="15"/>
      <c r="H176" s="15"/>
    </row>
    <row r="177" spans="1:8" ht="11.25" customHeight="1" x14ac:dyDescent="0.2">
      <c r="A177" s="5" t="s">
        <v>204</v>
      </c>
      <c r="B177" s="5">
        <v>365</v>
      </c>
      <c r="C177" s="5" t="s">
        <v>130</v>
      </c>
      <c r="D177" s="5"/>
      <c r="E177" s="5">
        <v>0</v>
      </c>
      <c r="F177" s="5">
        <v>0</v>
      </c>
      <c r="G177" s="5">
        <v>95.459000000000003</v>
      </c>
      <c r="H177" s="5"/>
    </row>
    <row r="178" spans="1:8" s="10" customFormat="1" ht="11.25" customHeight="1" x14ac:dyDescent="0.2">
      <c r="A178" s="14" t="s">
        <v>205</v>
      </c>
      <c r="B178" s="14"/>
      <c r="C178" s="14"/>
      <c r="D178" s="14"/>
      <c r="E178" s="14"/>
      <c r="F178" s="14"/>
      <c r="G178" s="9">
        <f>SUM(G177)</f>
        <v>95.459000000000003</v>
      </c>
      <c r="H178" s="9"/>
    </row>
    <row r="179" spans="1:8" ht="11.25" customHeight="1" x14ac:dyDescent="0.2">
      <c r="A179" s="15" t="s">
        <v>206</v>
      </c>
      <c r="B179" s="15"/>
      <c r="C179" s="15"/>
      <c r="D179" s="15"/>
      <c r="E179" s="15"/>
      <c r="F179" s="15"/>
      <c r="G179" s="15"/>
      <c r="H179" s="15"/>
    </row>
    <row r="180" spans="1:8" ht="11.25" customHeight="1" x14ac:dyDescent="0.2">
      <c r="A180" s="15" t="s">
        <v>53</v>
      </c>
      <c r="B180" s="15"/>
      <c r="C180" s="15"/>
      <c r="D180" s="15"/>
      <c r="E180" s="15"/>
      <c r="F180" s="15"/>
      <c r="G180" s="15"/>
      <c r="H180" s="15"/>
    </row>
    <row r="181" spans="1:8" ht="11.25" customHeight="1" x14ac:dyDescent="0.2">
      <c r="A181" s="5" t="s">
        <v>207</v>
      </c>
      <c r="B181" s="5">
        <v>365</v>
      </c>
      <c r="C181" s="5" t="s">
        <v>130</v>
      </c>
      <c r="D181" s="5" t="s">
        <v>47</v>
      </c>
      <c r="E181" s="5">
        <v>0</v>
      </c>
      <c r="F181" s="5">
        <v>0</v>
      </c>
      <c r="G181" s="5">
        <v>15.78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14" t="s">
        <v>210</v>
      </c>
      <c r="B184" s="14"/>
      <c r="C184" s="14"/>
      <c r="D184" s="14"/>
      <c r="E184" s="14"/>
      <c r="F184" s="14"/>
      <c r="G184" s="9">
        <f>SUM(G181:G183)</f>
        <v>15.78</v>
      </c>
      <c r="H184" s="9"/>
    </row>
    <row r="185" spans="1:8" ht="11.25" customHeight="1" x14ac:dyDescent="0.2">
      <c r="A185" s="15" t="s">
        <v>211</v>
      </c>
      <c r="B185" s="15"/>
      <c r="C185" s="15"/>
      <c r="D185" s="15"/>
      <c r="E185" s="15"/>
      <c r="F185" s="15"/>
      <c r="G185" s="15"/>
      <c r="H185" s="15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6.24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133</v>
      </c>
      <c r="D187" s="5" t="s">
        <v>70</v>
      </c>
      <c r="E187" s="5">
        <v>0</v>
      </c>
      <c r="F187" s="5">
        <v>0</v>
      </c>
      <c r="G187" s="5">
        <v>3.13</v>
      </c>
      <c r="H187" s="5"/>
    </row>
    <row r="188" spans="1:8" ht="11.25" customHeight="1" x14ac:dyDescent="0.2">
      <c r="A188" s="5" t="s">
        <v>214</v>
      </c>
      <c r="B188" s="5">
        <v>0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14" t="s">
        <v>220</v>
      </c>
      <c r="B193" s="14"/>
      <c r="C193" s="14"/>
      <c r="D193" s="14"/>
      <c r="E193" s="14"/>
      <c r="F193" s="14"/>
      <c r="G193" s="9">
        <f>SUM(G186:G192)</f>
        <v>9.370000000000001</v>
      </c>
      <c r="H193" s="9"/>
    </row>
    <row r="194" spans="1:8" ht="11.25" customHeight="1" x14ac:dyDescent="0.2">
      <c r="A194" s="15" t="s">
        <v>221</v>
      </c>
      <c r="B194" s="15"/>
      <c r="C194" s="15"/>
      <c r="D194" s="15"/>
      <c r="E194" s="15"/>
      <c r="F194" s="15"/>
      <c r="G194" s="15"/>
      <c r="H194" s="15"/>
    </row>
    <row r="195" spans="1:8" ht="11.25" customHeight="1" x14ac:dyDescent="0.2">
      <c r="A195" s="5" t="s">
        <v>222</v>
      </c>
      <c r="B195" s="5">
        <v>0</v>
      </c>
      <c r="C195" s="5" t="s">
        <v>130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0</v>
      </c>
      <c r="C197" s="5" t="s">
        <v>130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130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130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0</v>
      </c>
      <c r="C202" s="5" t="s">
        <v>232</v>
      </c>
      <c r="D202" s="5" t="s">
        <v>70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0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0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14" t="s">
        <v>237</v>
      </c>
      <c r="B205" s="14"/>
      <c r="C205" s="14"/>
      <c r="D205" s="14"/>
      <c r="E205" s="14"/>
      <c r="F205" s="14"/>
      <c r="G205" s="9">
        <f>SUM(G195:G204)</f>
        <v>0</v>
      </c>
      <c r="H205" s="9"/>
    </row>
    <row r="206" spans="1:8" s="10" customFormat="1" ht="11.25" customHeight="1" x14ac:dyDescent="0.2">
      <c r="A206" s="14" t="s">
        <v>238</v>
      </c>
      <c r="B206" s="14"/>
      <c r="C206" s="14"/>
      <c r="D206" s="14"/>
      <c r="E206" s="14"/>
      <c r="F206" s="14"/>
      <c r="G206" s="9">
        <f>G36+G41+G44+G108+G154+G157+G162+G167+G171+G175+G178+G184+G193+G205</f>
        <v>1564.79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96" workbookViewId="0">
      <selection activeCell="F212" sqref="F212"/>
    </sheetView>
  </sheetViews>
  <sheetFormatPr defaultRowHeight="11.25" x14ac:dyDescent="0.2"/>
  <cols>
    <col min="1" max="1" width="49.5703125" style="4" customWidth="1"/>
    <col min="2" max="16384" width="9.140625" style="4"/>
  </cols>
  <sheetData>
    <row r="1" spans="1:9" s="2" customFormat="1" ht="15.75" customHeight="1" x14ac:dyDescent="0.25">
      <c r="A1" s="1" t="s">
        <v>240</v>
      </c>
    </row>
    <row r="2" spans="1:9" s="2" customFormat="1" ht="12.7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9" t="s">
        <v>245</v>
      </c>
      <c r="B4" s="12"/>
      <c r="C4" s="12"/>
      <c r="D4" s="12"/>
      <c r="E4" s="12"/>
      <c r="F4" s="12"/>
      <c r="G4" s="12">
        <v>165.98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139.4</v>
      </c>
      <c r="F6" s="5">
        <v>2.42</v>
      </c>
      <c r="G6" s="5">
        <f>ROUND(E6*F6*B6/1000,2)</f>
        <v>101.2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139.4</v>
      </c>
      <c r="F7" s="5">
        <v>3.42</v>
      </c>
      <c r="G7" s="5">
        <f>ROUND(E7*F7*B7/1000,2)</f>
        <v>5.72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975.6</v>
      </c>
      <c r="F8" s="5">
        <v>2.11</v>
      </c>
      <c r="G8" s="5">
        <f>ROUND(E8*F8*B8/1000,2)</f>
        <v>107.04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975.6</v>
      </c>
      <c r="F9" s="5">
        <v>2.69</v>
      </c>
      <c r="G9" s="5">
        <f>ROUND(E9*F9*B9/1000,2)</f>
        <v>31.49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32</v>
      </c>
      <c r="F10" s="5">
        <v>3.26</v>
      </c>
      <c r="G10" s="5">
        <f>ROUND(E10*F10*B10/1000,2)</f>
        <v>31.3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16</v>
      </c>
      <c r="F11" s="5">
        <v>20.81</v>
      </c>
      <c r="G11" s="5">
        <f>ROUND(E11*F11*B11/1000,2)</f>
        <v>17.309999999999999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5.3</v>
      </c>
      <c r="F12" s="5">
        <v>3.45</v>
      </c>
      <c r="G12" s="5">
        <f>ROUND(E12*F12*B12/1000,2)</f>
        <v>5.49</v>
      </c>
      <c r="H12" s="5" t="s">
        <v>12</v>
      </c>
    </row>
    <row r="13" spans="1:9" ht="11.25" customHeight="1" x14ac:dyDescent="0.2">
      <c r="A13" s="5" t="s">
        <v>21</v>
      </c>
      <c r="B13" s="5">
        <v>0</v>
      </c>
      <c r="C13" s="5" t="s">
        <v>22</v>
      </c>
      <c r="D13" s="5" t="s">
        <v>11</v>
      </c>
      <c r="E13" s="5">
        <v>0</v>
      </c>
      <c r="F13" s="5">
        <v>0</v>
      </c>
      <c r="G13" s="5">
        <f>ROUND(E13*F13*B13/1000,2)</f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56</v>
      </c>
      <c r="F14" s="5">
        <v>8.8699999999999992</v>
      </c>
      <c r="G14" s="30">
        <f>ROUND(E14*F14*B14/1000,2)</f>
        <v>0.5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4390</v>
      </c>
      <c r="F15" s="5">
        <v>2.95</v>
      </c>
      <c r="G15" s="5">
        <f>ROUND(E15*F15*B15/1000,2)</f>
        <v>12.95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139</v>
      </c>
      <c r="F16" s="5">
        <v>1.83</v>
      </c>
      <c r="G16" s="5">
        <f>ROUND(E16*F16*B16/1000,2)</f>
        <v>0.25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48</v>
      </c>
      <c r="F17" s="5">
        <v>4.3</v>
      </c>
      <c r="G17" s="5">
        <f>ROUND(E17*F17*B17/1000,2)</f>
        <v>0.21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4</v>
      </c>
      <c r="F18" s="5">
        <v>4.28</v>
      </c>
      <c r="G18" s="5">
        <f>ROUND(E18*F18*B18/1000,2)</f>
        <v>0.03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>ROUND(E19*F19*B19/1000,2)</f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>ROUND(E20*F20*B20/1000,2)</f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31.95</v>
      </c>
      <c r="F21" s="5">
        <v>2.64</v>
      </c>
      <c r="G21" s="5">
        <f>ROUND(E21*F21*B21/1000,2)</f>
        <v>0.08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</v>
      </c>
      <c r="F22" s="5">
        <v>5.32</v>
      </c>
      <c r="G22" s="5">
        <f>ROUND(E22*F22*B22/1000,2)</f>
        <v>0.09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31.95</v>
      </c>
      <c r="F23" s="5">
        <v>2.64</v>
      </c>
      <c r="G23" s="5">
        <f>ROUND(E23*F23*B23/1000,2)</f>
        <v>0.08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9.6999999999999993</v>
      </c>
      <c r="F24" s="5">
        <v>2.14</v>
      </c>
      <c r="G24" s="5">
        <f>ROUND(E24*F24*B24/1000,2)</f>
        <v>0.02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540</v>
      </c>
      <c r="F25" s="5">
        <v>2.15</v>
      </c>
      <c r="G25" s="5">
        <f>ROUND(E25*F25*B25/1000,2)</f>
        <v>2.3199999999999998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15</v>
      </c>
      <c r="F30" s="5">
        <v>116.18</v>
      </c>
      <c r="G30" s="5">
        <f>ROUND(E30*F30*B30/1000,2)</f>
        <v>8.7100000000000009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491</v>
      </c>
      <c r="F32" s="5">
        <v>1.77</v>
      </c>
      <c r="G32" s="5">
        <f t="shared" ref="G32:G33" si="0">ROUND(E32*F32*B32/1000,2)</f>
        <v>0.87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491</v>
      </c>
      <c r="F33" s="5">
        <v>1.77</v>
      </c>
      <c r="G33" s="5">
        <f t="shared" si="0"/>
        <v>0.87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8.5</v>
      </c>
      <c r="F35" s="5">
        <v>8.7899999999999991</v>
      </c>
      <c r="G35" s="5">
        <f t="shared" ref="G35:G36" si="1">ROUND(E35*F35*B35/1000,2)</f>
        <v>27.35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26</v>
      </c>
      <c r="F36" s="5">
        <v>3.81</v>
      </c>
      <c r="G36" s="5">
        <f t="shared" si="1"/>
        <v>2.38</v>
      </c>
      <c r="H36" s="5"/>
    </row>
    <row r="37" spans="1:8" s="10" customFormat="1" ht="11.25" customHeight="1" x14ac:dyDescent="0.2">
      <c r="A37" s="26" t="s">
        <v>56</v>
      </c>
      <c r="B37" s="27"/>
      <c r="C37" s="27"/>
      <c r="D37" s="27"/>
      <c r="E37" s="27"/>
      <c r="F37" s="28"/>
      <c r="G37" s="13">
        <f>SUM(G6:G36)</f>
        <v>356.25999999999988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0.91</v>
      </c>
      <c r="F39" s="5">
        <v>196.62</v>
      </c>
      <c r="G39" s="5">
        <f>ROUND(E39*F39*B39/1000,2)</f>
        <v>65.489999999999995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0.91</v>
      </c>
      <c r="F41" s="5">
        <v>317.33</v>
      </c>
      <c r="G41" s="5">
        <f>ROUND(E41*F41*B41/1000,2)</f>
        <v>105.69</v>
      </c>
      <c r="H41" s="5"/>
    </row>
    <row r="42" spans="1:8" s="10" customFormat="1" ht="11.25" customHeight="1" x14ac:dyDescent="0.2">
      <c r="A42" s="26" t="s">
        <v>61</v>
      </c>
      <c r="B42" s="27"/>
      <c r="C42" s="27"/>
      <c r="D42" s="27"/>
      <c r="E42" s="27"/>
      <c r="F42" s="28"/>
      <c r="G42" s="13">
        <f>SUM(G39:G41)</f>
        <v>171.18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0.318</v>
      </c>
      <c r="F44" s="5">
        <v>531.61</v>
      </c>
      <c r="G44" s="5">
        <f>ROUND(E44*F44*B44/1000,2)</f>
        <v>61.87</v>
      </c>
      <c r="H44" s="5"/>
    </row>
    <row r="45" spans="1:8" s="10" customFormat="1" ht="11.25" customHeight="1" x14ac:dyDescent="0.2">
      <c r="A45" s="26" t="s">
        <v>64</v>
      </c>
      <c r="B45" s="27"/>
      <c r="C45" s="27"/>
      <c r="D45" s="27"/>
      <c r="E45" s="27"/>
      <c r="F45" s="28"/>
      <c r="G45" s="13">
        <f>SUM(G44)</f>
        <v>61.87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0</v>
      </c>
      <c r="F62" s="5">
        <v>0</v>
      </c>
      <c r="G62" s="5">
        <v>2.52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5.3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4.79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2.52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10.09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25.22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2.42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2.62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10.09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25.22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14.63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15.64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0</v>
      </c>
      <c r="F100" s="5">
        <v>0</v>
      </c>
      <c r="G100" s="5">
        <v>2.67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2.37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5.04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133</v>
      </c>
      <c r="D107" s="5" t="s">
        <v>47</v>
      </c>
      <c r="E107" s="5">
        <v>0</v>
      </c>
      <c r="F107" s="5">
        <v>0</v>
      </c>
      <c r="G107" s="5">
        <v>14.13</v>
      </c>
      <c r="H107" s="5"/>
    </row>
    <row r="108" spans="1:8" ht="11.25" customHeight="1" x14ac:dyDescent="0.2">
      <c r="A108" s="5" t="s">
        <v>134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25.22</v>
      </c>
      <c r="H108" s="5"/>
    </row>
    <row r="109" spans="1:8" s="10" customFormat="1" ht="11.25" customHeight="1" x14ac:dyDescent="0.2">
      <c r="A109" s="26" t="s">
        <v>135</v>
      </c>
      <c r="B109" s="27"/>
      <c r="C109" s="27"/>
      <c r="D109" s="27"/>
      <c r="E109" s="27"/>
      <c r="F109" s="28"/>
      <c r="G109" s="13">
        <f>SUM(G49:G108)</f>
        <v>170.48999999999998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25.22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20.18</v>
      </c>
      <c r="H116" s="5" t="s">
        <v>125</v>
      </c>
    </row>
    <row r="117" spans="1:8" ht="11.25" customHeight="1" x14ac:dyDescent="0.2">
      <c r="A117" s="5" t="s">
        <v>142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2.52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19.64</v>
      </c>
      <c r="G120" s="31">
        <v>19.64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125</v>
      </c>
      <c r="D121" s="5" t="s">
        <v>70</v>
      </c>
      <c r="E121" s="5">
        <v>1000</v>
      </c>
      <c r="F121" s="5">
        <v>15.13</v>
      </c>
      <c r="G121" s="5">
        <v>17.5</v>
      </c>
      <c r="H121" s="5" t="s">
        <v>125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2.62</v>
      </c>
      <c r="H122" s="5" t="s">
        <v>80</v>
      </c>
    </row>
    <row r="123" spans="1:8" ht="11.25" customHeight="1" x14ac:dyDescent="0.2">
      <c r="A123" s="5" t="s">
        <v>148</v>
      </c>
      <c r="B123" s="5">
        <v>1</v>
      </c>
      <c r="C123" s="5" t="s">
        <v>133</v>
      </c>
      <c r="D123" s="5" t="s">
        <v>41</v>
      </c>
      <c r="E123" s="5">
        <v>0</v>
      </c>
      <c r="F123" s="5">
        <v>0</v>
      </c>
      <c r="G123" s="5">
        <v>2.42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16.64</v>
      </c>
      <c r="H124" s="5" t="s">
        <v>125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39.08</v>
      </c>
      <c r="G125" s="31">
        <v>39.08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4.93</v>
      </c>
      <c r="G126" s="31">
        <v>4.93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14.67</v>
      </c>
      <c r="G127" s="31">
        <v>14.67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2.67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155</v>
      </c>
      <c r="B130" s="5">
        <v>1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35.31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24.72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30.26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25.72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15.13</v>
      </c>
      <c r="H135" s="5" t="s">
        <v>125</v>
      </c>
    </row>
    <row r="136" spans="1:8" ht="11.25" customHeight="1" x14ac:dyDescent="0.2">
      <c r="A136" s="5" t="s">
        <v>162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4.54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5.55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33">
        <v>6.8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15.13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2.52</v>
      </c>
      <c r="H154" s="5"/>
    </row>
    <row r="155" spans="1:8" s="10" customFormat="1" ht="11.25" customHeight="1" x14ac:dyDescent="0.2">
      <c r="A155" s="26" t="s">
        <v>180</v>
      </c>
      <c r="B155" s="27"/>
      <c r="C155" s="27"/>
      <c r="D155" s="27"/>
      <c r="E155" s="27"/>
      <c r="F155" s="28"/>
      <c r="G155" s="13">
        <f>SUM(G112:G154)</f>
        <v>333.77000000000004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156</v>
      </c>
      <c r="D157" s="5" t="s">
        <v>19</v>
      </c>
      <c r="E157" s="5">
        <v>2</v>
      </c>
      <c r="F157" s="5">
        <v>208.66</v>
      </c>
      <c r="G157" s="31">
        <f>ROUND(E157*F157*B157/1000,2)</f>
        <v>152.74</v>
      </c>
      <c r="H157" s="5" t="s">
        <v>156</v>
      </c>
    </row>
    <row r="158" spans="1:8" s="10" customFormat="1" ht="11.25" customHeight="1" x14ac:dyDescent="0.2">
      <c r="A158" s="26" t="s">
        <v>183</v>
      </c>
      <c r="B158" s="27"/>
      <c r="C158" s="27"/>
      <c r="D158" s="27"/>
      <c r="E158" s="27"/>
      <c r="F158" s="28"/>
      <c r="G158" s="13">
        <f>SUM(G157)</f>
        <v>152.74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70</v>
      </c>
      <c r="E161" s="5">
        <v>1</v>
      </c>
      <c r="F161" s="5">
        <v>9397.49</v>
      </c>
      <c r="G161" s="31">
        <f>ROUND(E161*F161*B161/1000,2)</f>
        <v>112.77</v>
      </c>
      <c r="H161" s="5" t="s">
        <v>23</v>
      </c>
    </row>
    <row r="162" spans="1:8" ht="11.25" customHeight="1" x14ac:dyDescent="0.2">
      <c r="A162" s="5" t="s">
        <v>187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6" t="s">
        <v>188</v>
      </c>
      <c r="B163" s="27"/>
      <c r="C163" s="27"/>
      <c r="D163" s="27"/>
      <c r="E163" s="27"/>
      <c r="F163" s="28"/>
      <c r="G163" s="13">
        <f>SUM(G160:G162)</f>
        <v>112.77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33">
        <v>9</v>
      </c>
      <c r="H165" s="5"/>
    </row>
    <row r="166" spans="1:8" ht="11.25" customHeight="1" x14ac:dyDescent="0.2">
      <c r="A166" s="5" t="s">
        <v>191</v>
      </c>
      <c r="B166" s="5">
        <v>0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0</v>
      </c>
      <c r="C167" s="5" t="s">
        <v>130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6" t="s">
        <v>193</v>
      </c>
      <c r="B168" s="27"/>
      <c r="C168" s="27"/>
      <c r="D168" s="27"/>
      <c r="E168" s="27"/>
      <c r="F168" s="28"/>
      <c r="G168" s="32">
        <f>SUM(G165:G167)</f>
        <v>9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10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130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6" t="s">
        <v>197</v>
      </c>
      <c r="B172" s="27"/>
      <c r="C172" s="27"/>
      <c r="D172" s="27"/>
      <c r="E172" s="27"/>
      <c r="F172" s="28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70</v>
      </c>
      <c r="E174" s="5">
        <v>0</v>
      </c>
      <c r="F174" s="5">
        <v>0</v>
      </c>
      <c r="G174" s="31">
        <v>18.850000000000001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31">
        <v>10.029999999999999</v>
      </c>
      <c r="H175" s="5" t="s">
        <v>200</v>
      </c>
    </row>
    <row r="176" spans="1:8" s="10" customFormat="1" ht="11.25" customHeight="1" x14ac:dyDescent="0.2">
      <c r="A176" s="26" t="s">
        <v>202</v>
      </c>
      <c r="B176" s="27"/>
      <c r="C176" s="27"/>
      <c r="D176" s="27"/>
      <c r="E176" s="27"/>
      <c r="F176" s="28"/>
      <c r="G176" s="13">
        <f>SUM(G174:G175)</f>
        <v>28.880000000000003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366</v>
      </c>
      <c r="C178" s="5" t="s">
        <v>130</v>
      </c>
      <c r="D178" s="5"/>
      <c r="E178" s="5">
        <v>0</v>
      </c>
      <c r="F178" s="5">
        <v>0</v>
      </c>
      <c r="G178" s="31">
        <v>72.989999999999995</v>
      </c>
      <c r="H178" s="5"/>
    </row>
    <row r="179" spans="1:8" s="10" customFormat="1" ht="11.25" customHeight="1" x14ac:dyDescent="0.2">
      <c r="A179" s="26" t="s">
        <v>205</v>
      </c>
      <c r="B179" s="27"/>
      <c r="C179" s="27"/>
      <c r="D179" s="27"/>
      <c r="E179" s="27"/>
      <c r="F179" s="28"/>
      <c r="G179" s="13">
        <f>SUM(G178)</f>
        <v>72.989999999999995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130</v>
      </c>
      <c r="D182" s="5" t="s">
        <v>47</v>
      </c>
      <c r="E182" s="5">
        <v>0</v>
      </c>
      <c r="F182" s="5">
        <v>0</v>
      </c>
      <c r="G182" s="31">
        <v>13.98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6" t="s">
        <v>210</v>
      </c>
      <c r="B185" s="27"/>
      <c r="C185" s="27"/>
      <c r="D185" s="27"/>
      <c r="E185" s="27"/>
      <c r="F185" s="28"/>
      <c r="G185" s="13">
        <f>SUM(G182:G184)</f>
        <v>13.98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31">
        <v>6.61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133</v>
      </c>
      <c r="D188" s="5" t="s">
        <v>70</v>
      </c>
      <c r="E188" s="5">
        <v>0</v>
      </c>
      <c r="F188" s="5">
        <v>0</v>
      </c>
      <c r="G188" s="31">
        <v>3.32</v>
      </c>
      <c r="H188" s="5"/>
    </row>
    <row r="189" spans="1:8" ht="11.25" customHeight="1" x14ac:dyDescent="0.2">
      <c r="A189" s="5" t="s">
        <v>214</v>
      </c>
      <c r="B189" s="5">
        <v>0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6" t="s">
        <v>220</v>
      </c>
      <c r="B194" s="27"/>
      <c r="C194" s="27"/>
      <c r="D194" s="27"/>
      <c r="E194" s="27"/>
      <c r="F194" s="28"/>
      <c r="G194" s="13">
        <f>SUM(G187:G193)</f>
        <v>9.93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130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0</v>
      </c>
      <c r="C198" s="5" t="s">
        <v>130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130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0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0</v>
      </c>
      <c r="C203" s="5" t="s">
        <v>232</v>
      </c>
      <c r="D203" s="5" t="s">
        <v>70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0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0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26" t="s">
        <v>237</v>
      </c>
      <c r="B206" s="27"/>
      <c r="C206" s="27"/>
      <c r="D206" s="27"/>
      <c r="E206" s="27"/>
      <c r="F206" s="28"/>
      <c r="G206" s="13">
        <f>SUM(G196:G205)</f>
        <v>0</v>
      </c>
      <c r="H206" s="13"/>
    </row>
    <row r="207" spans="1:8" s="10" customFormat="1" ht="11.25" customHeight="1" x14ac:dyDescent="0.2">
      <c r="A207" s="26" t="s">
        <v>238</v>
      </c>
      <c r="B207" s="27"/>
      <c r="C207" s="27"/>
      <c r="D207" s="27"/>
      <c r="E207" s="27"/>
      <c r="F207" s="28"/>
      <c r="G207" s="13">
        <f>G37+G42+G45+G109+G155+G158+G163+G168+G172+G176+G179+G185+G194+G206+G4</f>
        <v>1659.8400000000001</v>
      </c>
      <c r="H207" s="13"/>
    </row>
    <row r="209" spans="5:8" x14ac:dyDescent="0.2">
      <c r="E209" s="4" t="s">
        <v>241</v>
      </c>
      <c r="F209" s="4">
        <f>(25.51*6+26.53*6)/12</f>
        <v>26.02</v>
      </c>
      <c r="G209" s="20">
        <f>G207*1000/F210/12</f>
        <v>26.020053048401966</v>
      </c>
      <c r="H209" s="21">
        <f>F209/G209</f>
        <v>0.99999796124927698</v>
      </c>
    </row>
    <row r="210" spans="5:8" x14ac:dyDescent="0.2">
      <c r="E210" s="4" t="s">
        <v>242</v>
      </c>
      <c r="F210" s="22">
        <v>5315.9</v>
      </c>
      <c r="G210" s="23">
        <f>F210*F209*12/1000</f>
        <v>1659.8366159999998</v>
      </c>
    </row>
    <row r="211" spans="5:8" x14ac:dyDescent="0.2">
      <c r="G211" s="20"/>
    </row>
    <row r="212" spans="5:8" x14ac:dyDescent="0.2">
      <c r="F212" s="4" t="s">
        <v>243</v>
      </c>
      <c r="G212" s="20">
        <f>G210-G207</f>
        <v>-3.3840000003237947E-3</v>
      </c>
      <c r="H212" s="24">
        <f>G214-G207</f>
        <v>-165.98704560000033</v>
      </c>
    </row>
    <row r="213" spans="5:8" x14ac:dyDescent="0.2">
      <c r="G213" s="20"/>
    </row>
    <row r="214" spans="5:8" x14ac:dyDescent="0.2">
      <c r="G214" s="20">
        <f>G210*0.9</f>
        <v>1493.8529543999998</v>
      </c>
    </row>
    <row r="215" spans="5:8" x14ac:dyDescent="0.2">
      <c r="F215" s="4" t="s">
        <v>244</v>
      </c>
      <c r="G215" s="23">
        <f>G210*0.1</f>
        <v>165.9836616</v>
      </c>
    </row>
    <row r="216" spans="5:8" x14ac:dyDescent="0.2">
      <c r="G216" s="20">
        <f>SUM(G214:G215)</f>
        <v>1659.8366159999998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2016-01-22T07:39:55Z</dcterms:modified>
</cp:coreProperties>
</file>