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F161" i="3"/>
  <c r="F157" i="3"/>
  <c r="K44" i="3"/>
  <c r="K41" i="3"/>
  <c r="K39" i="3"/>
  <c r="K36" i="3"/>
  <c r="K35" i="3"/>
  <c r="K33" i="3"/>
  <c r="K32" i="3"/>
  <c r="K31" i="3"/>
  <c r="K30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57" i="2"/>
  <c r="G44" i="2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G214" i="3" l="1"/>
  <c r="G212" i="3"/>
  <c r="G215" i="3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16" i="3" l="1"/>
  <c r="H212" i="3"/>
  <c r="G207" i="2"/>
  <c r="G209" i="2" s="1"/>
  <c r="H209" i="2" s="1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4" i="2" l="1"/>
  <c r="G212" i="2"/>
  <c r="G215" i="2"/>
  <c r="G216" i="2" l="1"/>
  <c r="H212" i="2"/>
</calcChain>
</file>

<file path=xl/sharedStrings.xml><?xml version="1.0" encoding="utf-8"?>
<sst xmlns="http://schemas.openxmlformats.org/spreadsheetml/2006/main" count="1923" uniqueCount="253">
  <si>
    <t>Ореховый пр., д.39,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</si>
  <si>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</si>
  <si>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</si>
  <si>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</si>
  <si>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</si>
  <si>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</si>
  <si>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</si>
  <si>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</si>
  <si>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</si>
  <si>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</si>
  <si>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</si>
  <si>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</si>
  <si>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</si>
  <si>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</si>
  <si>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</si>
  <si>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</si>
  <si>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</si>
  <si>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</si>
  <si>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</si>
  <si>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</si>
  <si>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</si>
  <si>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</si>
  <si>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</si>
  <si>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</si>
  <si>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</si>
  <si>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</si>
  <si>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</si>
  <si>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</si>
  <si>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</si>
  <si>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</si>
  <si>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</si>
  <si>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</si>
  <si>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</si>
  <si>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</si>
  <si>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</si>
  <si>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</si>
  <si>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</si>
  <si>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</si>
  <si>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</si>
  <si>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</si>
  <si>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</si>
  <si>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</si>
  <si>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</si>
  <si>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</si>
  <si>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</si>
  <si>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</si>
  <si>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</si>
  <si>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</si>
  <si>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</si>
  <si>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</si>
  <si>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</si>
  <si>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</si>
  <si>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</si>
  <si>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</si>
  <si>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</si>
  <si>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</si>
  <si>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</si>
  <si>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</si>
  <si>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</si>
  <si>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</si>
  <si>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</si>
  <si>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</si>
  <si>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</si>
  <si>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</si>
  <si>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</si>
  <si>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</si>
  <si>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</si>
  <si>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</si>
  <si>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</si>
  <si>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</si>
  <si>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</si>
  <si>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</si>
  <si>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</si>
  <si>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</si>
  <si>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</si>
  <si>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</si>
  <si>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</si>
  <si>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</si>
  <si>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</si>
  <si>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</si>
  <si>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</si>
  <si>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</si>
  <si>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</si>
  <si>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</si>
  <si>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</si>
  <si>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</si>
  <si>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</si>
  <si>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</si>
  <si>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</si>
  <si>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</si>
  <si>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</si>
  <si>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</si>
  <si>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</si>
  <si>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</si>
  <si>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</si>
  <si>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</si>
  <si>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</si>
  <si>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</si>
  <si>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</si>
  <si>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</si>
  <si>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</si>
  <si>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</si>
  <si>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</si>
  <si>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</si>
  <si>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</si>
  <si>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</si>
  <si>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</si>
  <si>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</si>
  <si>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</si>
  <si>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</si>
  <si>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</si>
  <si>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</si>
  <si>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</si>
  <si>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</si>
  <si>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</si>
  <si>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</si>
  <si>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</si>
  <si>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</si>
  <si>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</si>
  <si>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</si>
  <si>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</si>
  <si>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</si>
  <si>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</si>
  <si>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</si>
  <si>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</si>
  <si>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</si>
  <si>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</si>
  <si>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</si>
  <si>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</si>
  <si>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</si>
  <si>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</si>
  <si>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</si>
  <si>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</si>
  <si>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</si>
  <si>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</si>
  <si>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</si>
  <si>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</si>
  <si>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</si>
  <si>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</si>
  <si>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</si>
  <si>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</si>
  <si>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</si>
  <si>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</si>
  <si>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</si>
  <si>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</si>
  <si>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</si>
  <si>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</si>
  <si>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</si>
  <si>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</si>
  <si>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</si>
  <si>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</si>
  <si>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</si>
  <si>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</si>
  <si>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</si>
  <si>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</si>
  <si>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</si>
  <si>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</si>
  <si>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</si>
  <si>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</si>
  <si>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</si>
  <si>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</si>
  <si>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</si>
  <si>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</si>
  <si>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</si>
  <si>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</si>
  <si>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</si>
  <si>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</si>
  <si>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</si>
  <si>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</si>
  <si>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</si>
  <si>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</si>
  <si>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</si>
  <si>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</si>
  <si>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</si>
  <si>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</si>
  <si>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</si>
  <si>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</si>
  <si>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</si>
  <si>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</si>
  <si>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</si>
  <si>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</si>
  <si>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</si>
  <si>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</si>
  <si>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</si>
  <si>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</si>
  <si>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</si>
  <si>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</si>
  <si>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раз в квартал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</si>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</sst>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6" workbookViewId="0">
      <selection activeCell="C24" sqref="C24"/>
    </sheetView>
  </sheetViews>
  <sheetFormatPr defaultRowHeight="11.25" customHeight="1" x14ac:dyDescent="0.2"/>
  <cols>
    <col min="1" max="1" width="36" style="4" customWidth="1"/>
    <col min="2" max="16384" width="9.140625" style="4"/>
  </cols>
  <sheetData>
    <row r="1" spans="1:8" s="1" customFormat="1" ht="15.75" x14ac:dyDescent="0.25">
      <c r="A1" s="5" t="s">
        <v>238</v>
      </c>
    </row>
    <row r="2" spans="1:8" s="1" customFormat="1" ht="15.75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ht="11.25" customHeight="1" x14ac:dyDescent="0.2">
      <c r="A3" s="2" t="s">
        <v>1</v>
      </c>
      <c r="B3" s="38" t="s">
        <v>2</v>
      </c>
      <c r="C3" s="3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409</v>
      </c>
      <c r="F5" s="3">
        <v>2.2799999999999998</v>
      </c>
      <c r="G5" s="3">
        <v>278.82299999999998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409</v>
      </c>
      <c r="F6" s="3">
        <v>3.23</v>
      </c>
      <c r="G6" s="3">
        <v>15.853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2045</v>
      </c>
      <c r="F7" s="3">
        <v>1.99</v>
      </c>
      <c r="G7" s="3">
        <v>211.61699999999999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2045</v>
      </c>
      <c r="F8" s="3">
        <v>2.54</v>
      </c>
      <c r="G8" s="3">
        <v>62.332000000000001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237.6</v>
      </c>
      <c r="F9" s="3">
        <v>3.08</v>
      </c>
      <c r="G9" s="3">
        <v>218.81100000000001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36</v>
      </c>
      <c r="F10" s="3">
        <v>19.63</v>
      </c>
      <c r="G10" s="3">
        <v>36.747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13.2</v>
      </c>
      <c r="F11" s="3">
        <v>3.25</v>
      </c>
      <c r="G11" s="3">
        <v>12.827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115.2</v>
      </c>
      <c r="F13" s="3">
        <v>8.3699999999999992</v>
      </c>
      <c r="G13" s="3">
        <v>0.96399999999999997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5597.4</v>
      </c>
      <c r="F14" s="3">
        <v>2.78</v>
      </c>
      <c r="G14" s="3">
        <v>15.561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264</v>
      </c>
      <c r="F15" s="3">
        <v>1.73</v>
      </c>
      <c r="G15" s="3">
        <v>0.45700000000000002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28.8</v>
      </c>
      <c r="F17" s="3">
        <v>4.04</v>
      </c>
      <c r="G17" s="3">
        <v>0.23300000000000001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35.799999999999997</v>
      </c>
      <c r="F20" s="3">
        <v>2.4900000000000002</v>
      </c>
      <c r="G20" s="3">
        <v>8.8999999999999996E-2</v>
      </c>
      <c r="H20" s="3" t="s">
        <v>25</v>
      </c>
    </row>
    <row r="21" spans="1:8" ht="11.25" customHeight="1" x14ac:dyDescent="0.2">
      <c r="A21" s="3" t="s">
        <v>34</v>
      </c>
      <c r="B21" s="3">
        <v>2</v>
      </c>
      <c r="C21" s="3" t="s">
        <v>10</v>
      </c>
      <c r="D21" s="3" t="s">
        <v>11</v>
      </c>
      <c r="E21" s="3">
        <v>21.6</v>
      </c>
      <c r="F21" s="3">
        <v>5.0199999999999996</v>
      </c>
      <c r="G21" s="3">
        <v>0.217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35.799999999999997</v>
      </c>
      <c r="F22" s="3">
        <v>2.4900000000000002</v>
      </c>
      <c r="G22" s="3">
        <v>8.8999999999999996E-2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21.1</v>
      </c>
      <c r="F23" s="3">
        <v>2.02</v>
      </c>
      <c r="G23" s="3">
        <v>4.2999999999999997E-2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2403</v>
      </c>
      <c r="F24" s="3">
        <v>2.0299999999999998</v>
      </c>
      <c r="G24" s="3">
        <v>9.7560000000000002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36.99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1723</v>
      </c>
      <c r="F31" s="3">
        <v>1.67</v>
      </c>
      <c r="G31" s="3">
        <v>2.8769999999999998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1538</v>
      </c>
      <c r="F32" s="3">
        <v>1.67</v>
      </c>
      <c r="G32" s="3">
        <v>2.5680000000000001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60</v>
      </c>
      <c r="F34" s="3">
        <v>8.2899999999999991</v>
      </c>
      <c r="G34" s="3">
        <v>181.55099999999999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123</v>
      </c>
      <c r="F35" s="3">
        <v>3.59</v>
      </c>
      <c r="G35" s="3">
        <v>10.598000000000001</v>
      </c>
      <c r="H35" s="3"/>
    </row>
    <row r="36" spans="1:8" s="10" customFormat="1" ht="11.25" customHeight="1" x14ac:dyDescent="0.2">
      <c r="A36" s="33" t="s">
        <v>56</v>
      </c>
      <c r="B36" s="33"/>
      <c r="C36" s="33"/>
      <c r="D36" s="33"/>
      <c r="E36" s="33"/>
      <c r="F36" s="33"/>
      <c r="G36" s="9">
        <f>SUM(G5:G35)</f>
        <v>1099.116</v>
      </c>
      <c r="H36" s="9"/>
    </row>
    <row r="37" spans="1:8" ht="11.25" customHeight="1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3.13</v>
      </c>
      <c r="F38" s="3">
        <v>185.47</v>
      </c>
      <c r="G38" s="3">
        <v>211.89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3.13</v>
      </c>
      <c r="F40" s="3">
        <v>109.52</v>
      </c>
      <c r="G40" s="3">
        <v>125.121</v>
      </c>
      <c r="H40" s="3"/>
    </row>
    <row r="41" spans="1:8" s="10" customFormat="1" ht="11.25" customHeight="1" x14ac:dyDescent="0.2">
      <c r="A41" s="33" t="s">
        <v>61</v>
      </c>
      <c r="B41" s="33"/>
      <c r="C41" s="33"/>
      <c r="D41" s="33"/>
      <c r="E41" s="33"/>
      <c r="F41" s="33"/>
      <c r="G41" s="9">
        <f>SUM(G38:G40)</f>
        <v>337.01099999999997</v>
      </c>
      <c r="H41" s="9"/>
    </row>
    <row r="42" spans="1:8" ht="11.25" customHeight="1" x14ac:dyDescent="0.2">
      <c r="A42" s="34" t="s">
        <v>62</v>
      </c>
      <c r="B42" s="34"/>
      <c r="C42" s="34"/>
      <c r="D42" s="34"/>
      <c r="E42" s="34"/>
      <c r="F42" s="34"/>
      <c r="G42" s="34"/>
      <c r="H42" s="34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30.34</v>
      </c>
      <c r="F43" s="3">
        <v>17.7</v>
      </c>
      <c r="G43" s="3">
        <v>196.012</v>
      </c>
      <c r="H43" s="3"/>
    </row>
    <row r="44" spans="1:8" s="10" customFormat="1" ht="11.25" customHeight="1" x14ac:dyDescent="0.2">
      <c r="A44" s="33" t="s">
        <v>64</v>
      </c>
      <c r="B44" s="33"/>
      <c r="C44" s="33"/>
      <c r="D44" s="33"/>
      <c r="E44" s="33"/>
      <c r="F44" s="33"/>
      <c r="G44" s="9">
        <f>SUM(G43)</f>
        <v>196.012</v>
      </c>
      <c r="H44" s="9"/>
    </row>
    <row r="45" spans="1:8" ht="11.25" customHeight="1" x14ac:dyDescent="0.2">
      <c r="A45" s="34" t="s">
        <v>65</v>
      </c>
      <c r="B45" s="34"/>
      <c r="C45" s="34"/>
      <c r="D45" s="34"/>
      <c r="E45" s="34"/>
      <c r="F45" s="34"/>
      <c r="G45" s="34"/>
      <c r="H45" s="34"/>
    </row>
    <row r="46" spans="1:8" ht="11.25" customHeight="1" x14ac:dyDescent="0.2">
      <c r="A46" s="34" t="s">
        <v>66</v>
      </c>
      <c r="B46" s="34"/>
      <c r="C46" s="34"/>
      <c r="D46" s="34"/>
      <c r="E46" s="34"/>
      <c r="F46" s="34"/>
      <c r="G46" s="34"/>
      <c r="H46" s="34"/>
    </row>
    <row r="47" spans="1:8" ht="11.25" customHeight="1" x14ac:dyDescent="0.2">
      <c r="A47" s="34" t="s">
        <v>67</v>
      </c>
      <c r="B47" s="34"/>
      <c r="C47" s="34"/>
      <c r="D47" s="34"/>
      <c r="E47" s="34"/>
      <c r="F47" s="34"/>
      <c r="G47" s="34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2497.5</v>
      </c>
      <c r="F53" s="3">
        <v>0</v>
      </c>
      <c r="G53" s="3">
        <v>104.52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3205.8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215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2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2</v>
      </c>
      <c r="F61" s="3">
        <v>0</v>
      </c>
      <c r="G61" s="3">
        <v>8.52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17.89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16.190000000000001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40</v>
      </c>
      <c r="F73" s="3">
        <v>0</v>
      </c>
      <c r="G73" s="3">
        <v>8.52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34.08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85.2</v>
      </c>
      <c r="H76" s="3" t="s">
        <v>71</v>
      </c>
    </row>
    <row r="77" spans="1:8" ht="11.25" customHeight="1" x14ac:dyDescent="0.2">
      <c r="A77" s="36" t="s">
        <v>102</v>
      </c>
      <c r="B77" s="37"/>
      <c r="C77" s="37"/>
      <c r="D77" s="37"/>
      <c r="E77" s="37"/>
      <c r="F77" s="37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25</v>
      </c>
      <c r="F78" s="3">
        <v>0</v>
      </c>
      <c r="G78" s="3">
        <v>8.18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23</v>
      </c>
      <c r="F80" s="3">
        <v>0</v>
      </c>
      <c r="G80" s="3">
        <v>8.86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6" t="s">
        <v>108</v>
      </c>
      <c r="B83" s="37"/>
      <c r="C83" s="37"/>
      <c r="D83" s="37"/>
      <c r="E83" s="37"/>
      <c r="F83" s="37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34.08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85.2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49.41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52.82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0</v>
      </c>
      <c r="F99" s="3">
        <v>0</v>
      </c>
      <c r="G99" s="3">
        <v>9.0299999999999994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8.01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17.04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170.4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85.2</v>
      </c>
      <c r="H107" s="3"/>
    </row>
    <row r="108" spans="1:8" s="10" customFormat="1" ht="11.25" customHeight="1" x14ac:dyDescent="0.2">
      <c r="A108" s="33" t="s">
        <v>134</v>
      </c>
      <c r="B108" s="33"/>
      <c r="C108" s="33"/>
      <c r="D108" s="33"/>
      <c r="E108" s="33"/>
      <c r="F108" s="33"/>
      <c r="G108" s="9">
        <f>SUM(G48:G107)</f>
        <v>803.15</v>
      </c>
      <c r="H108" s="9"/>
    </row>
    <row r="109" spans="1:8" ht="11.25" customHeight="1" x14ac:dyDescent="0.2">
      <c r="A109" s="34" t="s">
        <v>102</v>
      </c>
      <c r="B109" s="34"/>
      <c r="C109" s="34"/>
      <c r="D109" s="34"/>
      <c r="E109" s="34"/>
      <c r="F109" s="34"/>
      <c r="G109" s="34"/>
      <c r="H109" s="34"/>
    </row>
    <row r="110" spans="1:8" ht="11.25" customHeight="1" x14ac:dyDescent="0.2">
      <c r="A110" s="34" t="s">
        <v>135</v>
      </c>
      <c r="B110" s="34"/>
      <c r="C110" s="34"/>
      <c r="D110" s="34"/>
      <c r="E110" s="34"/>
      <c r="F110" s="34"/>
      <c r="G110" s="34"/>
      <c r="H110" s="34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85.2</v>
      </c>
      <c r="H114" s="3" t="s">
        <v>125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68.16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8.52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17.04</v>
      </c>
      <c r="G119" s="3">
        <v>17.04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59.13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8.86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8.18</v>
      </c>
      <c r="H122" s="3"/>
    </row>
    <row r="123" spans="1:8" ht="11.25" customHeight="1" x14ac:dyDescent="0.2">
      <c r="A123" s="3" t="s">
        <v>148</v>
      </c>
      <c r="B123" s="3">
        <v>1</v>
      </c>
      <c r="C123" s="3" t="s">
        <v>125</v>
      </c>
      <c r="D123" s="3" t="s">
        <v>19</v>
      </c>
      <c r="E123" s="3">
        <v>0</v>
      </c>
      <c r="F123" s="3">
        <v>0</v>
      </c>
      <c r="G123" s="3">
        <v>22.69</v>
      </c>
      <c r="H123" s="3" t="s">
        <v>125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65.86</v>
      </c>
      <c r="G124" s="3">
        <v>65.86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17.04</v>
      </c>
      <c r="G125" s="3">
        <v>17.04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76.3</v>
      </c>
      <c r="G126" s="3">
        <v>76.3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9.0299999999999994</v>
      </c>
      <c r="H127" s="3" t="s">
        <v>125</v>
      </c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155</v>
      </c>
      <c r="D129" s="3" t="s">
        <v>19</v>
      </c>
      <c r="E129" s="3">
        <v>0</v>
      </c>
      <c r="F129" s="3">
        <v>0</v>
      </c>
      <c r="G129" s="3">
        <v>0</v>
      </c>
      <c r="H129" s="3" t="s">
        <v>155</v>
      </c>
    </row>
    <row r="130" spans="1:8" ht="11.25" customHeight="1" x14ac:dyDescent="0.2">
      <c r="A130" s="3" t="s">
        <v>156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119.28</v>
      </c>
      <c r="H130" s="3" t="s">
        <v>125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83.49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102.24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86.9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51.12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15.34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18.739999999999998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35.99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51.12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8.52</v>
      </c>
      <c r="H153" s="3"/>
    </row>
    <row r="154" spans="1:8" s="10" customFormat="1" ht="11.25" customHeight="1" x14ac:dyDescent="0.2">
      <c r="A154" s="33" t="s">
        <v>179</v>
      </c>
      <c r="B154" s="33"/>
      <c r="C154" s="33"/>
      <c r="D154" s="33"/>
      <c r="E154" s="33"/>
      <c r="F154" s="33"/>
      <c r="G154" s="9">
        <f>SUM(G111:G153)</f>
        <v>1018.7500000000001</v>
      </c>
      <c r="H154" s="9"/>
    </row>
    <row r="155" spans="1:8" ht="11.25" customHeight="1" x14ac:dyDescent="0.2">
      <c r="A155" s="34" t="s">
        <v>180</v>
      </c>
      <c r="B155" s="34"/>
      <c r="C155" s="34"/>
      <c r="D155" s="34"/>
      <c r="E155" s="34"/>
      <c r="F155" s="34"/>
      <c r="G155" s="34"/>
      <c r="H155" s="34"/>
    </row>
    <row r="156" spans="1:8" ht="11.25" customHeight="1" x14ac:dyDescent="0.2">
      <c r="A156" s="3" t="s">
        <v>181</v>
      </c>
      <c r="B156" s="3">
        <v>365</v>
      </c>
      <c r="C156" s="3" t="s">
        <v>155</v>
      </c>
      <c r="D156" s="3" t="s">
        <v>19</v>
      </c>
      <c r="E156" s="3">
        <v>12</v>
      </c>
      <c r="F156" s="3">
        <v>116.64</v>
      </c>
      <c r="G156" s="3">
        <v>510.9</v>
      </c>
      <c r="H156" s="3" t="s">
        <v>155</v>
      </c>
    </row>
    <row r="157" spans="1:8" s="10" customFormat="1" ht="11.25" customHeight="1" x14ac:dyDescent="0.2">
      <c r="A157" s="33" t="s">
        <v>182</v>
      </c>
      <c r="B157" s="33"/>
      <c r="C157" s="33"/>
      <c r="D157" s="33"/>
      <c r="E157" s="33"/>
      <c r="F157" s="33"/>
      <c r="G157" s="9">
        <f>SUM(G156)</f>
        <v>510.9</v>
      </c>
      <c r="H157" s="9"/>
    </row>
    <row r="158" spans="1:8" ht="11.25" customHeight="1" x14ac:dyDescent="0.2">
      <c r="A158" s="34" t="s">
        <v>183</v>
      </c>
      <c r="B158" s="34"/>
      <c r="C158" s="34"/>
      <c r="D158" s="34"/>
      <c r="E158" s="34"/>
      <c r="F158" s="34"/>
      <c r="G158" s="34"/>
      <c r="H158" s="34"/>
    </row>
    <row r="159" spans="1:8" ht="11.25" customHeight="1" x14ac:dyDescent="0.2">
      <c r="A159" s="3" t="s">
        <v>184</v>
      </c>
      <c r="B159" s="3">
        <v>1</v>
      </c>
      <c r="C159" s="3" t="s">
        <v>10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185</v>
      </c>
      <c r="B160" s="3">
        <v>12</v>
      </c>
      <c r="C160" s="3" t="s">
        <v>10</v>
      </c>
      <c r="D160" s="3" t="s">
        <v>70</v>
      </c>
      <c r="E160" s="3">
        <v>6</v>
      </c>
      <c r="F160" s="3">
        <v>1404.44</v>
      </c>
      <c r="G160" s="3">
        <v>101.12</v>
      </c>
      <c r="H160" s="3" t="s">
        <v>23</v>
      </c>
    </row>
    <row r="161" spans="1:8" ht="11.25" customHeight="1" x14ac:dyDescent="0.2">
      <c r="A161" s="3" t="s">
        <v>186</v>
      </c>
      <c r="B161" s="3">
        <v>1</v>
      </c>
      <c r="C161" s="3" t="s">
        <v>187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3" t="s">
        <v>188</v>
      </c>
      <c r="B162" s="33"/>
      <c r="C162" s="33"/>
      <c r="D162" s="33"/>
      <c r="E162" s="33"/>
      <c r="F162" s="33"/>
      <c r="G162" s="9">
        <f>SUM(G159:G161)</f>
        <v>101.12</v>
      </c>
      <c r="H162" s="9"/>
    </row>
    <row r="163" spans="1:8" ht="11.25" customHeight="1" x14ac:dyDescent="0.2">
      <c r="A163" s="34" t="s">
        <v>189</v>
      </c>
      <c r="B163" s="34"/>
      <c r="C163" s="34"/>
      <c r="D163" s="34"/>
      <c r="E163" s="34"/>
      <c r="F163" s="34"/>
      <c r="G163" s="34"/>
      <c r="H163" s="34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12.51</v>
      </c>
      <c r="H164" s="3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3" t="s">
        <v>193</v>
      </c>
      <c r="B167" s="33"/>
      <c r="C167" s="33"/>
      <c r="D167" s="33"/>
      <c r="E167" s="33"/>
      <c r="F167" s="33"/>
      <c r="G167" s="9">
        <f>SUM(G164:G166)</f>
        <v>12.51</v>
      </c>
      <c r="H167" s="9"/>
    </row>
    <row r="168" spans="1:8" ht="11.25" customHeight="1" x14ac:dyDescent="0.2">
      <c r="A168" s="34" t="s">
        <v>194</v>
      </c>
      <c r="B168" s="34"/>
      <c r="C168" s="34"/>
      <c r="D168" s="34"/>
      <c r="E168" s="34"/>
      <c r="F168" s="34"/>
      <c r="G168" s="34"/>
      <c r="H168" s="34"/>
    </row>
    <row r="169" spans="1:8" ht="11.25" customHeight="1" x14ac:dyDescent="0.2">
      <c r="A169" s="3" t="s">
        <v>195</v>
      </c>
      <c r="B169" s="3">
        <v>0</v>
      </c>
      <c r="C169" s="3" t="s">
        <v>196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197</v>
      </c>
      <c r="B170" s="3">
        <v>0</v>
      </c>
      <c r="C170" s="3" t="s">
        <v>196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3" t="s">
        <v>198</v>
      </c>
      <c r="B171" s="33"/>
      <c r="C171" s="33"/>
      <c r="D171" s="33"/>
      <c r="E171" s="33"/>
      <c r="F171" s="33"/>
      <c r="G171" s="9">
        <f>SUM(G169:G170)</f>
        <v>0</v>
      </c>
      <c r="H171" s="9"/>
    </row>
    <row r="172" spans="1:8" ht="11.25" customHeight="1" x14ac:dyDescent="0.2">
      <c r="A172" s="34" t="s">
        <v>199</v>
      </c>
      <c r="B172" s="34"/>
      <c r="C172" s="34"/>
      <c r="D172" s="34"/>
      <c r="E172" s="34"/>
      <c r="F172" s="34"/>
      <c r="G172" s="34"/>
      <c r="H172" s="34"/>
    </row>
    <row r="173" spans="1:8" ht="11.25" customHeight="1" x14ac:dyDescent="0.2">
      <c r="A173" s="3" t="s">
        <v>200</v>
      </c>
      <c r="B173" s="3">
        <v>365</v>
      </c>
      <c r="C173" s="3" t="s">
        <v>201</v>
      </c>
      <c r="D173" s="3" t="s">
        <v>70</v>
      </c>
      <c r="E173" s="3">
        <v>0</v>
      </c>
      <c r="F173" s="3">
        <v>0</v>
      </c>
      <c r="G173" s="3">
        <v>8.86</v>
      </c>
      <c r="H173" s="3" t="s">
        <v>201</v>
      </c>
    </row>
    <row r="174" spans="1:8" ht="11.25" customHeight="1" x14ac:dyDescent="0.2">
      <c r="A174" s="3" t="s">
        <v>202</v>
      </c>
      <c r="B174" s="3">
        <v>365</v>
      </c>
      <c r="C174" s="3" t="s">
        <v>201</v>
      </c>
      <c r="D174" s="3" t="s">
        <v>70</v>
      </c>
      <c r="E174" s="3">
        <v>0</v>
      </c>
      <c r="F174" s="3">
        <v>0</v>
      </c>
      <c r="G174" s="3">
        <v>8.18</v>
      </c>
      <c r="H174" s="3" t="s">
        <v>201</v>
      </c>
    </row>
    <row r="175" spans="1:8" s="10" customFormat="1" ht="11.25" customHeight="1" x14ac:dyDescent="0.2">
      <c r="A175" s="33" t="s">
        <v>203</v>
      </c>
      <c r="B175" s="33"/>
      <c r="C175" s="33"/>
      <c r="D175" s="33"/>
      <c r="E175" s="33"/>
      <c r="F175" s="33"/>
      <c r="G175" s="9">
        <f>SUM(G173:G174)</f>
        <v>17.04</v>
      </c>
      <c r="H175" s="9"/>
    </row>
    <row r="176" spans="1:8" ht="11.25" customHeight="1" x14ac:dyDescent="0.2">
      <c r="A176" s="34" t="s">
        <v>204</v>
      </c>
      <c r="B176" s="34"/>
      <c r="C176" s="34"/>
      <c r="D176" s="34"/>
      <c r="E176" s="34"/>
      <c r="F176" s="34"/>
      <c r="G176" s="34"/>
      <c r="H176" s="34"/>
    </row>
    <row r="177" spans="1:8" ht="11.25" customHeight="1" x14ac:dyDescent="0.2">
      <c r="A177" s="3" t="s">
        <v>205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490.17099999999999</v>
      </c>
      <c r="H177" s="3"/>
    </row>
    <row r="178" spans="1:8" s="10" customFormat="1" ht="11.25" customHeight="1" x14ac:dyDescent="0.2">
      <c r="A178" s="33" t="s">
        <v>206</v>
      </c>
      <c r="B178" s="33"/>
      <c r="C178" s="33"/>
      <c r="D178" s="33"/>
      <c r="E178" s="33"/>
      <c r="F178" s="33"/>
      <c r="G178" s="9">
        <f>SUM(G177)</f>
        <v>490.17099999999999</v>
      </c>
      <c r="H178" s="9"/>
    </row>
    <row r="179" spans="1:8" ht="11.25" customHeight="1" x14ac:dyDescent="0.2">
      <c r="A179" s="34" t="s">
        <v>207</v>
      </c>
      <c r="B179" s="34"/>
      <c r="C179" s="34"/>
      <c r="D179" s="34"/>
      <c r="E179" s="34"/>
      <c r="F179" s="34"/>
      <c r="G179" s="34"/>
      <c r="H179" s="34"/>
    </row>
    <row r="180" spans="1:8" ht="11.25" customHeight="1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ht="11.25" customHeight="1" x14ac:dyDescent="0.2">
      <c r="A181" s="3" t="s">
        <v>208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217.53</v>
      </c>
      <c r="H181" s="3"/>
    </row>
    <row r="182" spans="1:8" ht="11.25" customHeight="1" x14ac:dyDescent="0.2">
      <c r="A182" s="3" t="s">
        <v>209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3" t="s">
        <v>211</v>
      </c>
      <c r="B184" s="33"/>
      <c r="C184" s="33"/>
      <c r="D184" s="33"/>
      <c r="E184" s="33"/>
      <c r="F184" s="33"/>
      <c r="G184" s="9">
        <f>SUM(G181:G183)</f>
        <v>217.53</v>
      </c>
      <c r="H184" s="9"/>
    </row>
    <row r="185" spans="1:8" ht="11.25" customHeight="1" x14ac:dyDescent="0.2">
      <c r="A185" s="34" t="s">
        <v>212</v>
      </c>
      <c r="B185" s="34"/>
      <c r="C185" s="34"/>
      <c r="D185" s="34"/>
      <c r="E185" s="34"/>
      <c r="F185" s="34"/>
      <c r="G185" s="34"/>
      <c r="H185" s="34"/>
    </row>
    <row r="186" spans="1:8" ht="11.25" customHeight="1" x14ac:dyDescent="0.2">
      <c r="A186" s="3" t="s">
        <v>213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19.989999999999998</v>
      </c>
      <c r="H186" s="3" t="s">
        <v>25</v>
      </c>
    </row>
    <row r="187" spans="1:8" ht="11.25" customHeight="1" x14ac:dyDescent="0.2">
      <c r="A187" s="3" t="s">
        <v>214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10.029999999999999</v>
      </c>
      <c r="H187" s="3"/>
    </row>
    <row r="188" spans="1:8" ht="11.25" customHeight="1" x14ac:dyDescent="0.2">
      <c r="A188" s="3" t="s">
        <v>215</v>
      </c>
      <c r="B188" s="3">
        <v>1</v>
      </c>
      <c r="C188" s="3" t="s">
        <v>216</v>
      </c>
      <c r="D188" s="3" t="s">
        <v>19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218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219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3" t="s">
        <v>221</v>
      </c>
      <c r="B193" s="33"/>
      <c r="C193" s="33"/>
      <c r="D193" s="33"/>
      <c r="E193" s="33"/>
      <c r="F193" s="33"/>
      <c r="G193" s="9">
        <f>SUM(G186:G192)</f>
        <v>30.019999999999996</v>
      </c>
      <c r="H193" s="9"/>
    </row>
    <row r="194" spans="1:8" ht="11.25" customHeight="1" x14ac:dyDescent="0.2">
      <c r="A194" s="34" t="s">
        <v>222</v>
      </c>
      <c r="B194" s="34"/>
      <c r="C194" s="34"/>
      <c r="D194" s="34"/>
      <c r="E194" s="34"/>
      <c r="F194" s="34"/>
      <c r="G194" s="34"/>
      <c r="H194" s="34"/>
    </row>
    <row r="195" spans="1:8" ht="11.25" customHeight="1" x14ac:dyDescent="0.2">
      <c r="A195" s="3" t="s">
        <v>223</v>
      </c>
      <c r="B195" s="3">
        <v>0</v>
      </c>
      <c r="C195" s="3" t="s">
        <v>196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0</v>
      </c>
      <c r="C196" s="3" t="s">
        <v>196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0</v>
      </c>
      <c r="C197" s="3" t="s">
        <v>196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196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196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196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196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0</v>
      </c>
      <c r="C202" s="3" t="s">
        <v>196</v>
      </c>
      <c r="D202" s="3" t="s">
        <v>70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0</v>
      </c>
      <c r="C203" s="3" t="s">
        <v>196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0</v>
      </c>
      <c r="C204" s="3" t="s">
        <v>196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33" t="s">
        <v>236</v>
      </c>
      <c r="B205" s="33"/>
      <c r="C205" s="33"/>
      <c r="D205" s="33"/>
      <c r="E205" s="33"/>
      <c r="F205" s="33"/>
      <c r="G205" s="9">
        <f>SUM(G195:G204)</f>
        <v>0</v>
      </c>
      <c r="H205" s="9"/>
    </row>
    <row r="206" spans="1:8" s="10" customFormat="1" ht="11.25" customHeight="1" x14ac:dyDescent="0.2">
      <c r="A206" s="33" t="s">
        <v>237</v>
      </c>
      <c r="B206" s="33"/>
      <c r="C206" s="33"/>
      <c r="D206" s="33"/>
      <c r="E206" s="33"/>
      <c r="F206" s="33"/>
      <c r="G206" s="9">
        <f>G36+G41+G44+G108+G154+G157+G162+G167+G171+G175+G178+G184+G193+G205</f>
        <v>4833.33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A181" workbookViewId="0">
      <selection activeCell="A233" sqref="A233"/>
    </sheetView>
  </sheetViews>
  <sheetFormatPr defaultRowHeight="11.25" x14ac:dyDescent="0.2"/>
  <cols>
    <col min="1" max="1" width="36" style="4" customWidth="1"/>
    <col min="2" max="16384" width="9.140625" style="4"/>
  </cols>
  <sheetData>
    <row r="1" spans="1:9" s="1" customFormat="1" ht="15.75" x14ac:dyDescent="0.25">
      <c r="A1" s="5" t="s">
        <v>238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4" t="s">
        <v>243</v>
      </c>
      <c r="B4" s="13"/>
      <c r="C4" s="13"/>
      <c r="D4" s="12"/>
      <c r="E4" s="12"/>
      <c r="F4" s="12"/>
      <c r="G4" s="12">
        <v>512.69000000000005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409</v>
      </c>
      <c r="F6" s="3">
        <v>2.42</v>
      </c>
      <c r="G6" s="25">
        <f t="shared" ref="G6:G25" si="0">ROUND(E6*F6*B6/1000,2)</f>
        <v>296.93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409</v>
      </c>
      <c r="F7" s="3">
        <v>3.42</v>
      </c>
      <c r="G7" s="25">
        <f t="shared" si="0"/>
        <v>16.79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2045</v>
      </c>
      <c r="F8" s="3">
        <v>2.11</v>
      </c>
      <c r="G8" s="25">
        <f t="shared" si="0"/>
        <v>224.38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2045</v>
      </c>
      <c r="F9" s="3">
        <v>2.69</v>
      </c>
      <c r="G9" s="25">
        <f t="shared" si="0"/>
        <v>66.010000000000005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237.6</v>
      </c>
      <c r="F10" s="3">
        <v>3.26</v>
      </c>
      <c r="G10" s="25">
        <f t="shared" si="0"/>
        <v>232.37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36</v>
      </c>
      <c r="F11" s="3">
        <v>20.81</v>
      </c>
      <c r="G11" s="25">
        <f t="shared" si="0"/>
        <v>38.96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13.2</v>
      </c>
      <c r="F12" s="3">
        <v>3.45</v>
      </c>
      <c r="G12" s="25">
        <f t="shared" si="0"/>
        <v>13.66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5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115.2</v>
      </c>
      <c r="F14" s="3">
        <v>8.8699999999999992</v>
      </c>
      <c r="G14" s="25">
        <f t="shared" si="0"/>
        <v>1.02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5597.4</v>
      </c>
      <c r="F15" s="3">
        <v>2.95</v>
      </c>
      <c r="G15" s="25">
        <f t="shared" si="0"/>
        <v>16.510000000000002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264</v>
      </c>
      <c r="F16" s="3">
        <v>1.83</v>
      </c>
      <c r="G16" s="25">
        <f t="shared" si="0"/>
        <v>0.48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25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28.8</v>
      </c>
      <c r="F18" s="3">
        <v>4.28</v>
      </c>
      <c r="G18" s="25">
        <f t="shared" si="0"/>
        <v>0.25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5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3">
        <v>2.77</v>
      </c>
      <c r="G20" s="25">
        <f t="shared" si="0"/>
        <v>0.12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35.799999999999997</v>
      </c>
      <c r="F21" s="3">
        <v>2.64</v>
      </c>
      <c r="G21" s="25">
        <f t="shared" si="0"/>
        <v>0.09</v>
      </c>
      <c r="H21" s="3" t="s">
        <v>25</v>
      </c>
    </row>
    <row r="22" spans="1:8" ht="11.25" customHeight="1" x14ac:dyDescent="0.2">
      <c r="A22" s="3" t="s">
        <v>34</v>
      </c>
      <c r="B22" s="3">
        <v>2</v>
      </c>
      <c r="C22" s="3" t="s">
        <v>10</v>
      </c>
      <c r="D22" s="3" t="s">
        <v>11</v>
      </c>
      <c r="E22" s="3">
        <v>21.6</v>
      </c>
      <c r="F22" s="3">
        <v>5.32</v>
      </c>
      <c r="G22" s="25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35.799999999999997</v>
      </c>
      <c r="F23" s="3">
        <v>2.64</v>
      </c>
      <c r="G23" s="25">
        <f t="shared" si="0"/>
        <v>0.09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21.1</v>
      </c>
      <c r="F24" s="3">
        <v>2.14</v>
      </c>
      <c r="G24" s="25">
        <f t="shared" si="0"/>
        <v>0.05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2403</v>
      </c>
      <c r="F25" s="3">
        <v>2.15</v>
      </c>
      <c r="G25" s="25">
        <f t="shared" si="0"/>
        <v>10.33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39.21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1723</v>
      </c>
      <c r="F32" s="3">
        <v>1.77</v>
      </c>
      <c r="G32" s="25">
        <f t="shared" ref="G32:G33" si="1">ROUND(E32*F32*B32/1000,2)</f>
        <v>3.05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1538</v>
      </c>
      <c r="F33" s="3">
        <v>1.77</v>
      </c>
      <c r="G33" s="25">
        <f t="shared" si="1"/>
        <v>2.72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60</v>
      </c>
      <c r="F35" s="3">
        <v>8.7899999999999991</v>
      </c>
      <c r="G35" s="25">
        <f t="shared" ref="G35:G36" si="2">ROUND(E35*F35*B35/1000,2)</f>
        <v>193.03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123</v>
      </c>
      <c r="F36" s="3">
        <v>3.81</v>
      </c>
      <c r="G36" s="25">
        <f t="shared" si="2"/>
        <v>11.25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1167.5300000000002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3.13</v>
      </c>
      <c r="F39" s="3">
        <v>196.6</v>
      </c>
      <c r="G39" s="25">
        <f t="shared" ref="G39" si="3">ROUND(E39*F39*B39/1000,2)</f>
        <v>225.22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3.13</v>
      </c>
      <c r="F41" s="3">
        <v>116.09</v>
      </c>
      <c r="G41" s="25">
        <f t="shared" ref="G41" si="4">ROUND(E41*F41*B41/1000,2)</f>
        <v>132.99</v>
      </c>
      <c r="H41" s="3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14">
        <f>SUM(G39:G41)</f>
        <v>358.21000000000004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0.97199999999999998</v>
      </c>
      <c r="F44" s="3">
        <v>537.61</v>
      </c>
      <c r="G44" s="25">
        <f t="shared" ref="G44" si="5">ROUND(E44*F44*B44/1000,2)</f>
        <v>191.26</v>
      </c>
      <c r="H44" s="3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14">
        <f>SUM(G44)</f>
        <v>191.26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2497.5</v>
      </c>
      <c r="F54" s="3">
        <v>0</v>
      </c>
      <c r="G54" s="3">
        <v>104.52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3205.8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215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2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8.52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17.89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16.190000000000001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40</v>
      </c>
      <c r="F74" s="3">
        <v>0</v>
      </c>
      <c r="G74" s="3">
        <v>8.52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34.08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85.2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25</v>
      </c>
      <c r="F79" s="3">
        <v>0</v>
      </c>
      <c r="G79" s="3">
        <v>18.18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23</v>
      </c>
      <c r="F81" s="3">
        <v>0</v>
      </c>
      <c r="G81" s="3">
        <v>18.86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34.08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85.2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49.41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52.82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9.0299999999999994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8.01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17.04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170.4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85.2</v>
      </c>
      <c r="H108" s="3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14">
        <f>SUM(G49:G108)</f>
        <v>823.15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26">
        <v>90.31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26">
        <v>72.25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26">
        <v>9.0299999999999994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51.06</v>
      </c>
      <c r="G120" s="26">
        <v>51.06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26">
        <v>62.68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26">
        <v>9.39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26">
        <v>8.67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26">
        <v>24.05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56.68</v>
      </c>
      <c r="G125" s="26">
        <v>56.68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7.15</v>
      </c>
      <c r="G126" s="26">
        <v>7.15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21.28</v>
      </c>
      <c r="G127" s="26">
        <v>21.28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9.0299999999999994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26">
        <v>126.44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28">
        <v>88.5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26">
        <v>108.37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26">
        <v>92.11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26">
        <v>54.19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26">
        <v>16.260000000000002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18.739999999999998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6">
        <v>29.91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51.12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8.52</v>
      </c>
      <c r="H154" s="3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14">
        <f>SUM(G112:G154)</f>
        <v>1015.74</v>
      </c>
      <c r="H155" s="14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366</v>
      </c>
      <c r="C157" s="3" t="s">
        <v>155</v>
      </c>
      <c r="D157" s="3" t="s">
        <v>19</v>
      </c>
      <c r="E157" s="3">
        <v>12</v>
      </c>
      <c r="F157" s="3">
        <v>111.97</v>
      </c>
      <c r="G157" s="27">
        <f t="shared" ref="G157" si="6">ROUND(E157*F157*B157/1000,2)</f>
        <v>491.77</v>
      </c>
      <c r="H157" s="3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14">
        <f>SUM(G157)</f>
        <v>491.77</v>
      </c>
      <c r="H158" s="14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10</v>
      </c>
      <c r="D161" s="3" t="s">
        <v>70</v>
      </c>
      <c r="E161" s="3">
        <v>6</v>
      </c>
      <c r="F161" s="3">
        <v>1281.72</v>
      </c>
      <c r="G161" s="27">
        <f t="shared" ref="G161" si="7">ROUND(E161*F161*B161/1000,2)</f>
        <v>92.28</v>
      </c>
      <c r="H161" s="3" t="s">
        <v>23</v>
      </c>
    </row>
    <row r="162" spans="1:8" ht="11.25" customHeight="1" x14ac:dyDescent="0.2">
      <c r="A162" s="3" t="s">
        <v>186</v>
      </c>
      <c r="B162" s="3">
        <v>1</v>
      </c>
      <c r="C162" s="3" t="s">
        <v>187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92.28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26">
        <v>23.13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23.13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196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197</v>
      </c>
      <c r="B171" s="3">
        <v>0</v>
      </c>
      <c r="C171" s="3" t="s">
        <v>196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198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366</v>
      </c>
      <c r="C174" s="3" t="s">
        <v>201</v>
      </c>
      <c r="D174" s="3" t="s">
        <v>70</v>
      </c>
      <c r="E174" s="3">
        <v>0</v>
      </c>
      <c r="F174" s="3">
        <v>0</v>
      </c>
      <c r="G174" s="26">
        <v>58.26</v>
      </c>
      <c r="H174" s="3" t="s">
        <v>201</v>
      </c>
    </row>
    <row r="175" spans="1:8" ht="11.25" customHeight="1" x14ac:dyDescent="0.2">
      <c r="A175" s="3" t="s">
        <v>202</v>
      </c>
      <c r="B175" s="3">
        <v>366</v>
      </c>
      <c r="C175" s="3" t="s">
        <v>201</v>
      </c>
      <c r="D175" s="3" t="s">
        <v>70</v>
      </c>
      <c r="E175" s="3">
        <v>0</v>
      </c>
      <c r="F175" s="3">
        <v>0</v>
      </c>
      <c r="G175" s="3">
        <v>48.35</v>
      </c>
      <c r="H175" s="3" t="s">
        <v>201</v>
      </c>
    </row>
    <row r="176" spans="1:8" s="10" customFormat="1" ht="11.25" customHeight="1" x14ac:dyDescent="0.2">
      <c r="A176" s="16" t="s">
        <v>203</v>
      </c>
      <c r="B176" s="17"/>
      <c r="C176" s="17"/>
      <c r="D176" s="17"/>
      <c r="E176" s="17"/>
      <c r="F176" s="18"/>
      <c r="G176" s="14">
        <f>SUM(G174:G175)</f>
        <v>106.61</v>
      </c>
      <c r="H176" s="14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366</v>
      </c>
      <c r="C178" s="3" t="s">
        <v>130</v>
      </c>
      <c r="D178" s="3"/>
      <c r="E178" s="3">
        <v>0</v>
      </c>
      <c r="F178" s="3">
        <v>0</v>
      </c>
      <c r="G178" s="26">
        <v>221.24</v>
      </c>
      <c r="H178" s="3"/>
    </row>
    <row r="179" spans="1:8" s="10" customFormat="1" ht="11.25" customHeight="1" x14ac:dyDescent="0.2">
      <c r="A179" s="16" t="s">
        <v>206</v>
      </c>
      <c r="B179" s="17"/>
      <c r="C179" s="17"/>
      <c r="D179" s="17"/>
      <c r="E179" s="17"/>
      <c r="F179" s="18"/>
      <c r="G179" s="14">
        <f>SUM(G178)</f>
        <v>221.24</v>
      </c>
      <c r="H179" s="14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365</v>
      </c>
      <c r="C182" s="3" t="s">
        <v>130</v>
      </c>
      <c r="D182" s="3" t="s">
        <v>47</v>
      </c>
      <c r="E182" s="3">
        <v>0</v>
      </c>
      <c r="F182" s="3">
        <v>0</v>
      </c>
      <c r="G182" s="26">
        <v>91.49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211</v>
      </c>
      <c r="B185" s="17"/>
      <c r="C185" s="17"/>
      <c r="D185" s="17"/>
      <c r="E185" s="17"/>
      <c r="F185" s="18"/>
      <c r="G185" s="14">
        <f>SUM(G182:G184)</f>
        <v>91.49</v>
      </c>
      <c r="H185" s="14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26">
        <v>21.19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26">
        <v>10.63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14">
        <f>SUM(G187:G193)</f>
        <v>31.82</v>
      </c>
      <c r="H194" s="14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0</v>
      </c>
      <c r="C196" s="3" t="s">
        <v>196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0</v>
      </c>
      <c r="C197" s="3" t="s">
        <v>196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0</v>
      </c>
      <c r="C198" s="3" t="s">
        <v>196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196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196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196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0</v>
      </c>
      <c r="C202" s="3" t="s">
        <v>196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0</v>
      </c>
      <c r="C203" s="3" t="s">
        <v>196</v>
      </c>
      <c r="D203" s="3" t="s">
        <v>70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0</v>
      </c>
      <c r="C204" s="3" t="s">
        <v>196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0</v>
      </c>
      <c r="C205" s="3" t="s">
        <v>196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14">
        <f>G37+G42+G45+G109+G155+G158+G163+G168+G172+G176+G179+G185+G194+G206+G4</f>
        <v>5126.92</v>
      </c>
      <c r="H207" s="14"/>
    </row>
    <row r="209" spans="1:8" hidden="1" x14ac:dyDescent="0.2">
      <c r="E209" s="4" t="s">
        <v>239</v>
      </c>
      <c r="F209" s="4">
        <f>(25.51*6+26.53*6)/12</f>
        <v>26.02</v>
      </c>
      <c r="G209" s="19">
        <f>G207*1000/F210/12</f>
        <v>26.020008363885879</v>
      </c>
      <c r="H209" s="20">
        <f>F209/G209</f>
        <v>0.99999967855944694</v>
      </c>
    </row>
    <row r="210" spans="1:8" hidden="1" x14ac:dyDescent="0.2">
      <c r="E210" s="4" t="s">
        <v>240</v>
      </c>
      <c r="F210" s="21">
        <v>16419.8</v>
      </c>
      <c r="G210" s="22">
        <f>F210*F209*12/1000</f>
        <v>5126.9183519999997</v>
      </c>
    </row>
    <row r="211" spans="1:8" hidden="1" x14ac:dyDescent="0.2">
      <c r="G211" s="19"/>
    </row>
    <row r="212" spans="1:8" hidden="1" x14ac:dyDescent="0.2">
      <c r="F212" s="4" t="s">
        <v>241</v>
      </c>
      <c r="G212" s="19">
        <f>G210-G207</f>
        <v>-1.6480000003866735E-3</v>
      </c>
      <c r="H212" s="23">
        <f>G214-G207</f>
        <v>-512.69348320000063</v>
      </c>
    </row>
    <row r="213" spans="1:8" hidden="1" x14ac:dyDescent="0.2">
      <c r="G213" s="19"/>
    </row>
    <row r="214" spans="1:8" hidden="1" x14ac:dyDescent="0.2">
      <c r="G214" s="19">
        <f>G210*0.9</f>
        <v>4614.2265167999994</v>
      </c>
    </row>
    <row r="215" spans="1:8" hidden="1" x14ac:dyDescent="0.2">
      <c r="F215" s="4" t="s">
        <v>242</v>
      </c>
      <c r="G215" s="22">
        <f>G210*0.1</f>
        <v>512.69183520000001</v>
      </c>
    </row>
    <row r="216" spans="1:8" hidden="1" x14ac:dyDescent="0.2">
      <c r="G216" s="19">
        <f>SUM(G214:G215)</f>
        <v>5126.9183519999997</v>
      </c>
    </row>
    <row r="217" spans="1:8" hidden="1" x14ac:dyDescent="0.2"/>
    <row r="220" spans="1:8" x14ac:dyDescent="0.2">
      <c r="A220" s="32" t="s">
        <v>244</v>
      </c>
      <c r="B220" s="32"/>
      <c r="C220" s="32"/>
      <c r="D220" s="32"/>
      <c r="E220" s="32"/>
      <c r="F220" s="32"/>
      <c r="G220" s="32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topLeftCell="A130" workbookViewId="0">
      <selection activeCell="F157" sqref="F157"/>
    </sheetView>
  </sheetViews>
  <sheetFormatPr defaultRowHeight="15" x14ac:dyDescent="0.2"/>
  <cols>
    <col min="1" max="1" width="36" style="4" customWidth="1"/>
    <col min="2" max="16384" width="9.140625" style="4"/>
  </cols>
  <sheetData>
    <row r="1" spans="1:11" s="1" customFormat="1" ht="21" customHeight="1" x14ac:dyDescent="0.25">
      <c r="A1" s="5" t="s">
        <v>246</v>
      </c>
    </row>
    <row r="2" spans="1:11" s="1" customFormat="1" ht="21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1" ht="11.25" customHeight="1" x14ac:dyDescent="0.2">
      <c r="A3" s="29" t="s">
        <v>1</v>
      </c>
      <c r="B3" s="6" t="s">
        <v>2</v>
      </c>
      <c r="C3" s="8"/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</row>
    <row r="4" spans="1:11" ht="11.25" customHeight="1" x14ac:dyDescent="0.2">
      <c r="A4" s="24" t="s">
        <v>243</v>
      </c>
      <c r="B4" s="30"/>
      <c r="C4" s="30"/>
      <c r="D4" s="29"/>
      <c r="E4" s="29"/>
      <c r="F4" s="29"/>
      <c r="G4" s="29">
        <v>522.74</v>
      </c>
      <c r="H4" s="29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409</v>
      </c>
      <c r="F6" s="3">
        <v>2.4700000000000002</v>
      </c>
      <c r="G6" s="25">
        <f t="shared" ref="G6:G25" si="0">ROUND(E6*F6*B6/1000,2)</f>
        <v>302.06</v>
      </c>
      <c r="H6" s="3" t="s">
        <v>12</v>
      </c>
      <c r="K6" s="4">
        <f>ROUND(F6*1.02,2)</f>
        <v>2.52</v>
      </c>
    </row>
    <row r="7" spans="1:11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409</v>
      </c>
      <c r="F7" s="3">
        <v>3.49</v>
      </c>
      <c r="G7" s="25">
        <f t="shared" si="0"/>
        <v>17.13</v>
      </c>
      <c r="H7" s="3"/>
      <c r="K7" s="4">
        <f t="shared" ref="K7:K44" si="1">ROUND(F7*1.02,2)</f>
        <v>3.56</v>
      </c>
    </row>
    <row r="8" spans="1:11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2045</v>
      </c>
      <c r="F8" s="3">
        <v>2.15</v>
      </c>
      <c r="G8" s="25">
        <f t="shared" si="0"/>
        <v>228.63</v>
      </c>
      <c r="H8" s="3" t="s">
        <v>15</v>
      </c>
      <c r="K8" s="4">
        <f t="shared" si="1"/>
        <v>2.19</v>
      </c>
    </row>
    <row r="9" spans="1:11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2045</v>
      </c>
      <c r="F9" s="3">
        <v>2.74</v>
      </c>
      <c r="G9" s="25">
        <f t="shared" si="0"/>
        <v>67.239999999999995</v>
      </c>
      <c r="H9" s="3"/>
      <c r="K9" s="4">
        <f t="shared" si="1"/>
        <v>2.79</v>
      </c>
    </row>
    <row r="10" spans="1:11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237.6</v>
      </c>
      <c r="F10" s="3">
        <v>3.33</v>
      </c>
      <c r="G10" s="25">
        <f t="shared" si="0"/>
        <v>236.57</v>
      </c>
      <c r="H10" s="3" t="s">
        <v>15</v>
      </c>
      <c r="K10" s="4">
        <f t="shared" si="1"/>
        <v>3.4</v>
      </c>
    </row>
    <row r="11" spans="1:11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36</v>
      </c>
      <c r="F11" s="3">
        <v>21.23</v>
      </c>
      <c r="G11" s="25">
        <f t="shared" si="0"/>
        <v>39.74</v>
      </c>
      <c r="H11" s="3" t="s">
        <v>12</v>
      </c>
      <c r="K11" s="4">
        <f t="shared" si="1"/>
        <v>21.65</v>
      </c>
    </row>
    <row r="12" spans="1:11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13.2</v>
      </c>
      <c r="F12" s="3">
        <v>3.52</v>
      </c>
      <c r="G12" s="25">
        <f t="shared" si="0"/>
        <v>13.89</v>
      </c>
      <c r="H12" s="3" t="s">
        <v>12</v>
      </c>
      <c r="K12" s="4">
        <f t="shared" si="1"/>
        <v>3.59</v>
      </c>
    </row>
    <row r="13" spans="1:11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5">
        <f t="shared" si="0"/>
        <v>0</v>
      </c>
      <c r="H13" s="3" t="s">
        <v>23</v>
      </c>
      <c r="K13" s="4">
        <f t="shared" si="1"/>
        <v>0</v>
      </c>
    </row>
    <row r="14" spans="1:11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115.2</v>
      </c>
      <c r="F14" s="3">
        <v>9.0500000000000007</v>
      </c>
      <c r="G14" s="25">
        <f t="shared" si="0"/>
        <v>1.04</v>
      </c>
      <c r="H14" s="3" t="s">
        <v>25</v>
      </c>
      <c r="K14" s="4">
        <f t="shared" si="1"/>
        <v>9.23</v>
      </c>
    </row>
    <row r="15" spans="1:11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5597.4</v>
      </c>
      <c r="F15" s="3">
        <v>3.01</v>
      </c>
      <c r="G15" s="25">
        <f t="shared" si="0"/>
        <v>16.850000000000001</v>
      </c>
      <c r="H15" s="3" t="s">
        <v>25</v>
      </c>
      <c r="K15" s="4">
        <f t="shared" si="1"/>
        <v>3.07</v>
      </c>
    </row>
    <row r="16" spans="1:11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264</v>
      </c>
      <c r="F16" s="3">
        <v>1.87</v>
      </c>
      <c r="G16" s="25">
        <f t="shared" si="0"/>
        <v>0.49</v>
      </c>
      <c r="H16" s="3" t="s">
        <v>25</v>
      </c>
      <c r="K16" s="4">
        <f t="shared" si="1"/>
        <v>1.91</v>
      </c>
    </row>
    <row r="17" spans="1:11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25">
        <f t="shared" si="0"/>
        <v>0</v>
      </c>
      <c r="H17" s="3" t="s">
        <v>25</v>
      </c>
      <c r="K17" s="4">
        <f t="shared" si="1"/>
        <v>0</v>
      </c>
    </row>
    <row r="18" spans="1:11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28.8</v>
      </c>
      <c r="F18" s="3">
        <v>4.37</v>
      </c>
      <c r="G18" s="25">
        <f t="shared" si="0"/>
        <v>0.25</v>
      </c>
      <c r="H18" s="3" t="s">
        <v>30</v>
      </c>
      <c r="K18" s="4">
        <f t="shared" si="1"/>
        <v>4.46</v>
      </c>
    </row>
    <row r="19" spans="1:11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5">
        <f t="shared" si="0"/>
        <v>0</v>
      </c>
      <c r="H19" s="3" t="s">
        <v>25</v>
      </c>
      <c r="K19" s="4">
        <f t="shared" si="1"/>
        <v>0</v>
      </c>
    </row>
    <row r="20" spans="1:11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43.2</v>
      </c>
      <c r="F20" s="3">
        <v>2.83</v>
      </c>
      <c r="G20" s="25">
        <f t="shared" si="0"/>
        <v>0.12</v>
      </c>
      <c r="H20" s="3" t="s">
        <v>25</v>
      </c>
      <c r="K20" s="4">
        <f t="shared" si="1"/>
        <v>2.89</v>
      </c>
    </row>
    <row r="21" spans="1:11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35.799999999999997</v>
      </c>
      <c r="F21" s="3">
        <v>2.69</v>
      </c>
      <c r="G21" s="25">
        <f t="shared" si="0"/>
        <v>0.1</v>
      </c>
      <c r="H21" s="3" t="s">
        <v>25</v>
      </c>
      <c r="K21" s="4">
        <f t="shared" si="1"/>
        <v>2.74</v>
      </c>
    </row>
    <row r="22" spans="1:11" ht="11.25" customHeight="1" x14ac:dyDescent="0.2">
      <c r="A22" s="3" t="s">
        <v>34</v>
      </c>
      <c r="B22" s="3">
        <v>2</v>
      </c>
      <c r="C22" s="3" t="s">
        <v>10</v>
      </c>
      <c r="D22" s="3" t="s">
        <v>11</v>
      </c>
      <c r="E22" s="3">
        <v>21.6</v>
      </c>
      <c r="F22" s="3">
        <v>5.43</v>
      </c>
      <c r="G22" s="25">
        <f t="shared" si="0"/>
        <v>0.23</v>
      </c>
      <c r="H22" s="3" t="s">
        <v>30</v>
      </c>
      <c r="K22" s="4">
        <f t="shared" si="1"/>
        <v>5.54</v>
      </c>
    </row>
    <row r="23" spans="1:11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35.799999999999997</v>
      </c>
      <c r="F23" s="3">
        <v>2.69</v>
      </c>
      <c r="G23" s="25">
        <f t="shared" si="0"/>
        <v>0.1</v>
      </c>
      <c r="H23" s="3" t="s">
        <v>25</v>
      </c>
      <c r="K23" s="4">
        <f t="shared" si="1"/>
        <v>2.74</v>
      </c>
    </row>
    <row r="24" spans="1:11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21.1</v>
      </c>
      <c r="F24" s="3">
        <v>2.1800000000000002</v>
      </c>
      <c r="G24" s="25">
        <f t="shared" si="0"/>
        <v>0.05</v>
      </c>
      <c r="H24" s="3" t="s">
        <v>25</v>
      </c>
      <c r="K24" s="4">
        <f t="shared" si="1"/>
        <v>2.2200000000000002</v>
      </c>
    </row>
    <row r="25" spans="1:11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2403</v>
      </c>
      <c r="F25" s="3">
        <v>2.19</v>
      </c>
      <c r="G25" s="25">
        <f t="shared" si="0"/>
        <v>10.53</v>
      </c>
      <c r="H25" s="3" t="s">
        <v>30</v>
      </c>
      <c r="K25" s="4">
        <f t="shared" si="1"/>
        <v>2.23</v>
      </c>
    </row>
    <row r="26" spans="1:11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1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K27" s="4">
        <f t="shared" si="1"/>
        <v>0</v>
      </c>
    </row>
    <row r="28" spans="1:11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K28" s="4">
        <f t="shared" si="1"/>
        <v>0</v>
      </c>
    </row>
    <row r="29" spans="1:11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1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>
        <v>0</v>
      </c>
      <c r="G30" s="3">
        <v>33.21</v>
      </c>
      <c r="H30" s="3" t="s">
        <v>48</v>
      </c>
      <c r="K30" s="4">
        <f t="shared" si="1"/>
        <v>0</v>
      </c>
    </row>
    <row r="31" spans="1:11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K31" s="4">
        <f t="shared" si="1"/>
        <v>0</v>
      </c>
    </row>
    <row r="32" spans="1:11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1723</v>
      </c>
      <c r="F32" s="3">
        <v>1.81</v>
      </c>
      <c r="G32" s="25">
        <f t="shared" ref="G32:G33" si="2">ROUND(E32*F32*B32/1000,2)</f>
        <v>3.12</v>
      </c>
      <c r="H32" s="3" t="s">
        <v>25</v>
      </c>
      <c r="K32" s="4">
        <f t="shared" si="1"/>
        <v>1.85</v>
      </c>
    </row>
    <row r="33" spans="1:11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1538</v>
      </c>
      <c r="F33" s="3">
        <v>1.81</v>
      </c>
      <c r="G33" s="25">
        <f t="shared" si="2"/>
        <v>2.78</v>
      </c>
      <c r="H33" s="3" t="s">
        <v>25</v>
      </c>
      <c r="K33" s="4">
        <f t="shared" si="1"/>
        <v>1.85</v>
      </c>
    </row>
    <row r="34" spans="1:11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1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60</v>
      </c>
      <c r="F35" s="3">
        <v>8.9700000000000006</v>
      </c>
      <c r="G35" s="25">
        <f t="shared" ref="G35:G36" si="3">ROUND(E35*F35*B35/1000,2)</f>
        <v>196.44</v>
      </c>
      <c r="H35" s="3"/>
      <c r="K35" s="4">
        <f t="shared" si="1"/>
        <v>9.15</v>
      </c>
    </row>
    <row r="36" spans="1:11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123</v>
      </c>
      <c r="F36" s="3">
        <v>3.89</v>
      </c>
      <c r="G36" s="25">
        <f t="shared" si="3"/>
        <v>11.48</v>
      </c>
      <c r="H36" s="3"/>
      <c r="K36" s="4">
        <f t="shared" si="1"/>
        <v>3.97</v>
      </c>
    </row>
    <row r="37" spans="1:11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31">
        <f>SUM(G6:G36)</f>
        <v>1182.05</v>
      </c>
      <c r="H37" s="31"/>
      <c r="K37" s="4"/>
    </row>
    <row r="38" spans="1:11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3.18</v>
      </c>
      <c r="F39" s="3">
        <v>200.53</v>
      </c>
      <c r="G39" s="25">
        <f t="shared" ref="G39" si="4">ROUND(E39*F39*B39/1000,2)</f>
        <v>232.76</v>
      </c>
      <c r="H39" s="3" t="s">
        <v>12</v>
      </c>
      <c r="K39" s="4">
        <f t="shared" si="1"/>
        <v>204.54</v>
      </c>
    </row>
    <row r="40" spans="1:11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1" ht="11.25" customHeight="1" x14ac:dyDescent="0.2">
      <c r="A41" s="3" t="s">
        <v>60</v>
      </c>
      <c r="B41" s="3">
        <v>365</v>
      </c>
      <c r="C41" s="3" t="s">
        <v>10</v>
      </c>
      <c r="D41" s="3" t="s">
        <v>47</v>
      </c>
      <c r="E41" s="3">
        <v>3.18</v>
      </c>
      <c r="F41" s="3">
        <v>118.41</v>
      </c>
      <c r="G41" s="25">
        <f t="shared" ref="G41" si="5">ROUND(E41*F41*B41/1000,2)</f>
        <v>137.44</v>
      </c>
      <c r="H41" s="3"/>
      <c r="K41" s="4">
        <f t="shared" si="1"/>
        <v>120.78</v>
      </c>
    </row>
    <row r="42" spans="1:11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31">
        <f>SUM(G39:G41)</f>
        <v>370.2</v>
      </c>
      <c r="H42" s="31"/>
      <c r="K42" s="4"/>
    </row>
    <row r="43" spans="1:11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3" t="s">
        <v>63</v>
      </c>
      <c r="B44" s="3">
        <v>365</v>
      </c>
      <c r="C44" s="3" t="s">
        <v>10</v>
      </c>
      <c r="D44" s="3" t="s">
        <v>59</v>
      </c>
      <c r="E44" s="3">
        <v>0.97199999999999998</v>
      </c>
      <c r="F44" s="3">
        <v>548.36</v>
      </c>
      <c r="G44" s="25">
        <f t="shared" ref="G44" si="6">ROUND(E44*F44*B44/1000,2)</f>
        <v>194.55</v>
      </c>
      <c r="H44" s="3"/>
      <c r="K44" s="4">
        <f t="shared" si="1"/>
        <v>559.33000000000004</v>
      </c>
    </row>
    <row r="45" spans="1:11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31">
        <f>SUM(G44)</f>
        <v>194.55</v>
      </c>
      <c r="H45" s="31"/>
    </row>
    <row r="46" spans="1:11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2497.5</v>
      </c>
      <c r="F54" s="3">
        <v>0</v>
      </c>
      <c r="G54" s="3">
        <v>104.52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3205.8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215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2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8.52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17.89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16.190000000000001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40</v>
      </c>
      <c r="F74" s="3">
        <v>0</v>
      </c>
      <c r="G74" s="3">
        <v>8.52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34.08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85.2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25</v>
      </c>
      <c r="F79" s="3">
        <v>0</v>
      </c>
      <c r="G79" s="3">
        <v>18.18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23</v>
      </c>
      <c r="F81" s="3">
        <v>0</v>
      </c>
      <c r="G81" s="3">
        <v>18.86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34.08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85.2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49.41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52.82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9.0299999999999994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8.01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17.04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170.4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85.2</v>
      </c>
      <c r="H108" s="3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31">
        <f>SUM(G49:G108)</f>
        <v>823.15</v>
      </c>
      <c r="H109" s="31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26">
        <v>90.31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26">
        <v>72.25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26">
        <v>9.0299999999999994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51.06</v>
      </c>
      <c r="G120" s="26">
        <v>51.06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26">
        <v>62.68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26">
        <v>9.39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26">
        <v>8.67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26">
        <v>24.05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56.68</v>
      </c>
      <c r="G125" s="26">
        <v>56.68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7.15</v>
      </c>
      <c r="G126" s="26">
        <v>7.15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21.28</v>
      </c>
      <c r="G127" s="26">
        <v>21.28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9.0299999999999994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26">
        <v>126.44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28">
        <v>88.5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26">
        <v>108.37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26">
        <v>92.11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26">
        <v>54.19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26">
        <v>16.260000000000002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18.739999999999998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6">
        <v>29.91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51.12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8.52</v>
      </c>
      <c r="H154" s="3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31">
        <f>SUM(G112:G154)</f>
        <v>1015.74</v>
      </c>
      <c r="H155" s="31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365</v>
      </c>
      <c r="C157" s="3" t="s">
        <v>155</v>
      </c>
      <c r="D157" s="3" t="s">
        <v>19</v>
      </c>
      <c r="E157" s="3">
        <v>12</v>
      </c>
      <c r="F157" s="3">
        <f>ROUND(G157/E157/B157*1000,2)</f>
        <v>112.28</v>
      </c>
      <c r="G157" s="27">
        <v>491.77</v>
      </c>
      <c r="H157" s="3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31">
        <f>SUM(G157)</f>
        <v>491.77</v>
      </c>
      <c r="H158" s="31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22</v>
      </c>
      <c r="D161" s="3" t="s">
        <v>70</v>
      </c>
      <c r="E161" s="3">
        <v>6</v>
      </c>
      <c r="F161" s="3">
        <f>ROUND(G161/E161/B161*1000,2)</f>
        <v>1281.67</v>
      </c>
      <c r="G161" s="27">
        <v>92.28</v>
      </c>
      <c r="H161" s="3" t="s">
        <v>23</v>
      </c>
    </row>
    <row r="162" spans="1:8" ht="11.25" customHeight="1" x14ac:dyDescent="0.2">
      <c r="A162" s="3" t="s">
        <v>186</v>
      </c>
      <c r="B162" s="3">
        <v>1</v>
      </c>
      <c r="C162" s="3" t="s">
        <v>187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31">
        <f>SUM(G160:G162)</f>
        <v>92.28</v>
      </c>
      <c r="H163" s="3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26">
        <v>23.13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1">
        <f>SUM(G165:G167)</f>
        <v>23.13</v>
      </c>
      <c r="H168" s="31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196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197</v>
      </c>
      <c r="B171" s="3">
        <v>0</v>
      </c>
      <c r="C171" s="3" t="s">
        <v>196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198</v>
      </c>
      <c r="B172" s="17"/>
      <c r="C172" s="17"/>
      <c r="D172" s="17"/>
      <c r="E172" s="17"/>
      <c r="F172" s="18"/>
      <c r="G172" s="31">
        <f>SUM(G170:G171)</f>
        <v>0</v>
      </c>
      <c r="H172" s="31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365</v>
      </c>
      <c r="C174" s="3" t="s">
        <v>201</v>
      </c>
      <c r="D174" s="3" t="s">
        <v>70</v>
      </c>
      <c r="E174" s="3">
        <v>0</v>
      </c>
      <c r="F174" s="3">
        <v>0</v>
      </c>
      <c r="G174" s="26">
        <v>58.26</v>
      </c>
      <c r="H174" s="3" t="s">
        <v>201</v>
      </c>
    </row>
    <row r="175" spans="1:8" ht="11.25" customHeight="1" x14ac:dyDescent="0.2">
      <c r="A175" s="3" t="s">
        <v>202</v>
      </c>
      <c r="B175" s="3">
        <v>365</v>
      </c>
      <c r="C175" s="3" t="s">
        <v>201</v>
      </c>
      <c r="D175" s="3" t="s">
        <v>70</v>
      </c>
      <c r="E175" s="3">
        <v>0</v>
      </c>
      <c r="F175" s="3">
        <v>0</v>
      </c>
      <c r="G175" s="3">
        <v>48.35</v>
      </c>
      <c r="H175" s="3" t="s">
        <v>201</v>
      </c>
    </row>
    <row r="176" spans="1:8" s="10" customFormat="1" ht="11.25" customHeight="1" x14ac:dyDescent="0.2">
      <c r="A176" s="16" t="s">
        <v>203</v>
      </c>
      <c r="B176" s="17"/>
      <c r="C176" s="17"/>
      <c r="D176" s="17"/>
      <c r="E176" s="17"/>
      <c r="F176" s="18"/>
      <c r="G176" s="31">
        <f>SUM(G174:G175)</f>
        <v>106.61</v>
      </c>
      <c r="H176" s="31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9">
        <f>221.24+40</f>
        <v>261.24</v>
      </c>
      <c r="H178" s="3"/>
    </row>
    <row r="179" spans="1:8" s="10" customFormat="1" ht="11.25" customHeight="1" x14ac:dyDescent="0.2">
      <c r="A179" s="16" t="s">
        <v>206</v>
      </c>
      <c r="B179" s="17"/>
      <c r="C179" s="17"/>
      <c r="D179" s="17"/>
      <c r="E179" s="17"/>
      <c r="F179" s="18"/>
      <c r="G179" s="31">
        <f>SUM(G178)</f>
        <v>261.24</v>
      </c>
      <c r="H179" s="31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365</v>
      </c>
      <c r="C182" s="3" t="s">
        <v>130</v>
      </c>
      <c r="D182" s="3" t="s">
        <v>47</v>
      </c>
      <c r="E182" s="3">
        <v>0</v>
      </c>
      <c r="F182" s="3">
        <v>0</v>
      </c>
      <c r="G182" s="39">
        <f>91.49+20.64</f>
        <v>112.13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211</v>
      </c>
      <c r="B185" s="17"/>
      <c r="C185" s="17"/>
      <c r="D185" s="17"/>
      <c r="E185" s="17"/>
      <c r="F185" s="18"/>
      <c r="G185" s="31">
        <f>SUM(G182:G184)</f>
        <v>112.13</v>
      </c>
      <c r="H185" s="31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26">
        <v>21.19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26">
        <v>10.63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31">
        <f>SUM(G187:G193)</f>
        <v>31.82</v>
      </c>
      <c r="H194" s="31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0</v>
      </c>
      <c r="C196" s="3" t="s">
        <v>196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0</v>
      </c>
      <c r="C197" s="3" t="s">
        <v>196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0</v>
      </c>
      <c r="C198" s="3" t="s">
        <v>196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196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196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196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0</v>
      </c>
      <c r="C202" s="3" t="s">
        <v>196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0</v>
      </c>
      <c r="C203" s="3" t="s">
        <v>196</v>
      </c>
      <c r="D203" s="3" t="s">
        <v>70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0</v>
      </c>
      <c r="C204" s="3" t="s">
        <v>196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0</v>
      </c>
      <c r="C205" s="3" t="s">
        <v>196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31">
        <f>SUM(G196:G205)</f>
        <v>0</v>
      </c>
      <c r="H206" s="31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31">
        <f>G37+G42+G45+G109+G155+G158+G163+G168+G172+G176+G179+G185+G194+G206+G4</f>
        <v>5227.4099999999989</v>
      </c>
      <c r="H207" s="31"/>
    </row>
    <row r="209" spans="1:8" ht="11.25" x14ac:dyDescent="0.2">
      <c r="E209" s="4" t="s">
        <v>239</v>
      </c>
      <c r="F209" s="4">
        <v>26.53</v>
      </c>
      <c r="G209" s="19">
        <f>G207*1000/F210/12</f>
        <v>26.530012545828811</v>
      </c>
      <c r="H209" s="20">
        <f>F209/G209</f>
        <v>0.99999952710807094</v>
      </c>
    </row>
    <row r="210" spans="1:8" ht="11.25" x14ac:dyDescent="0.2">
      <c r="E210" s="4" t="s">
        <v>240</v>
      </c>
      <c r="F210" s="21">
        <v>16419.8</v>
      </c>
      <c r="G210" s="22">
        <f>F210*F209*12/1000</f>
        <v>5227.4075279999997</v>
      </c>
    </row>
    <row r="211" spans="1:8" ht="11.25" x14ac:dyDescent="0.2">
      <c r="G211" s="19"/>
    </row>
    <row r="212" spans="1:8" ht="11.25" x14ac:dyDescent="0.2">
      <c r="F212" s="4" t="s">
        <v>241</v>
      </c>
      <c r="G212" s="19">
        <f>G210-G207</f>
        <v>-2.4719999992157682E-3</v>
      </c>
      <c r="H212" s="23">
        <f>G214-G207</f>
        <v>-522.74322479999864</v>
      </c>
    </row>
    <row r="213" spans="1:8" ht="11.25" x14ac:dyDescent="0.2">
      <c r="G213" s="19"/>
    </row>
    <row r="214" spans="1:8" ht="11.25" x14ac:dyDescent="0.2">
      <c r="G214" s="19">
        <f>G210*0.9</f>
        <v>4704.6667752000003</v>
      </c>
    </row>
    <row r="215" spans="1:8" ht="11.25" x14ac:dyDescent="0.2">
      <c r="F215" s="4" t="s">
        <v>242</v>
      </c>
      <c r="G215" s="22">
        <f>G210*0.1</f>
        <v>522.7407528</v>
      </c>
    </row>
    <row r="216" spans="1:8" ht="11.25" x14ac:dyDescent="0.2">
      <c r="G216" s="19">
        <f>SUM(G214:G215)</f>
        <v>5227.4075280000006</v>
      </c>
    </row>
    <row r="217" spans="1:8" ht="11.25" x14ac:dyDescent="0.2"/>
    <row r="220" spans="1:8" ht="12.75" x14ac:dyDescent="0.2">
      <c r="A220" s="10" t="s">
        <v>247</v>
      </c>
      <c r="B220" s="10"/>
      <c r="C220" s="10"/>
      <c r="D220" s="10"/>
      <c r="E220" s="10"/>
      <c r="F220" s="10"/>
      <c r="G220" s="10" t="s">
        <v>248</v>
      </c>
    </row>
    <row r="221" spans="1:8" ht="11.25" x14ac:dyDescent="0.2"/>
    <row r="222" spans="1:8" ht="11.25" x14ac:dyDescent="0.2"/>
    <row r="223" spans="1:8" ht="11.25" x14ac:dyDescent="0.2"/>
    <row r="224" spans="1:8" ht="12.75" x14ac:dyDescent="0.2">
      <c r="A224" s="10" t="s">
        <v>249</v>
      </c>
      <c r="B224" s="10"/>
      <c r="C224" s="10"/>
      <c r="D224" s="10"/>
      <c r="E224" s="10"/>
      <c r="F224" s="10"/>
      <c r="G224" s="10" t="s">
        <v>250</v>
      </c>
    </row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/>
    <row r="232" spans="1:1" ht="11.25" x14ac:dyDescent="0.2">
      <c r="A232" s="4" t="s">
        <v>251</v>
      </c>
    </row>
    <row r="233" spans="1:1" ht="11.25" x14ac:dyDescent="0.2">
      <c r="A233" s="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2016-11-09T11:51:26Z</dcterms:modified>
</cp:coreProperties>
</file>