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5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44" i="2"/>
  <c r="G45" i="2" s="1"/>
  <c r="G40" i="2"/>
  <c r="G41" i="2"/>
  <c r="G39" i="2"/>
  <c r="G206" i="2"/>
  <c r="G194" i="2"/>
  <c r="G185" i="2"/>
  <c r="G179" i="2"/>
  <c r="G176" i="2"/>
  <c r="G172" i="2"/>
  <c r="G168" i="2"/>
  <c r="G163" i="2"/>
  <c r="G158" i="2"/>
  <c r="G155" i="2"/>
  <c r="G109" i="2"/>
  <c r="G37" i="2"/>
  <c r="H211" i="2" l="1"/>
  <c r="G212" i="2"/>
  <c r="G42" i="2"/>
  <c r="G207" i="2" s="1"/>
  <c r="G214" i="2" s="1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6" i="2" l="1"/>
  <c r="G217" i="2"/>
  <c r="G218" i="2" l="1"/>
  <c r="H214" i="2"/>
</calcChain>
</file>

<file path=xl/sharedStrings.xml><?xml version="1.0" encoding="utf-8"?>
<sst xmlns="http://schemas.openxmlformats.org/spreadsheetml/2006/main" count="1275" uniqueCount="246">
  <si>
    <t>Ореховый бульв., д.71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</si>
  <si>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</si>
  <si>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</si>
  <si>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</si>
  <si>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</si>
  <si>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</si>
  <si>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</si>
  <si>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</si>
  <si>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</si>
  <si>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</si>
  <si>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</si>
  <si>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</si>
  <si>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</si>
  <si>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</si>
  <si>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</si>
  <si>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</si>
  <si>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</si>
  <si>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</si>
  <si>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</si>
  <si>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</si>
  <si>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</si>
  <si>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</si>
  <si>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</si>
  <si>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</si>
  <si>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</si>
  <si>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</si>
  <si>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</si>
  <si>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</si>
  <si>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</si>
  <si>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</si>
  <si>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</si>
  <si>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</si>
  <si>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</si>
  <si>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</si>
  <si>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</si>
  <si>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</si>
  <si>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</si>
  <si>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</si>
  <si>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</si>
  <si>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</si>
  <si>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</si>
  <si>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</si>
  <si>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</si>
  <si>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</si>
  <si>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</si>
  <si>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</si>
  <si>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</si>
  <si>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</si>
  <si>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</si>
  <si>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</si>
  <si>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</si>
  <si>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</si>
  <si>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</si>
  <si>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</si>
  <si>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</si>
  <si>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</si>
  <si>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</si>
  <si>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</si>
  <si>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</si>
  <si>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</si>
  <si>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</si>
  <si>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</si>
  <si>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</si>
  <si>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</si>
  <si>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</si>
  <si>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</si>
  <si>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</si>
  <si>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</si>
  <si>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</si>
  <si>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</si>
  <si>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</si>
  <si>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</si>
  <si>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</si>
  <si>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</si>
  <si>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</si>
  <si>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</si>
  <si>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</si>
  <si>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</si>
  <si>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</si>
  <si>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</si>
  <si>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</si>
  <si>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</si>
  <si>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</si>
  <si>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</si>
  <si>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</si>
  <si>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</si>
  <si>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</si>
  <si>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</si>
  <si>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</si>
  <si>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</si>
  <si>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</si>
  <si>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</si>
  <si>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</si>
  <si>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</si>
  <si>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</si>
  <si>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</si>
  <si>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</si>
  <si>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</si>
  <si>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</si>
  <si>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</si>
  <si>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</si>
  <si>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</si>
  <si>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</si>
  <si>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</si>
  <si>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</si>
  <si>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</si>
  <si>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</si>
  <si>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</si>
  <si>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</si>
  <si>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</si>
  <si>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</si>
  <si>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</si>
  <si>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</si>
  <si>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</si>
  <si>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</si>
  <si>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</si>
  <si>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</si>
  <si>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</si>
  <si>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</si>
  <si>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</si>
  <si>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</si>
  <si>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</si>
  <si>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</si>
  <si>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</si>
  <si>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</si>
  <si>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</si>
  <si>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</si>
  <si>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</si>
  <si>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</si>
  <si>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</si>
  <si>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</si>
  <si>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</si>
  <si>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</si>
  <si>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</si>
  <si>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</si>
  <si>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</si>
  <si>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</si>
  <si>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</si>
  <si>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</si>
  <si>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</si>
  <si>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</si>
  <si>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</si>
  <si>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</si>
  <si>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</si>
  <si>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</si>
  <si>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</si>
  <si>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</si>
  <si>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</si>
  <si>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</si>
  <si>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</si>
  <si>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</si>
  <si>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</si>
  <si>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</si>
  <si>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</si>
  <si>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</si>
  <si>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</si>
  <si>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</si>
  <si>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</si>
  <si>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</si>
  <si>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</si>
  <si>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</si>
  <si>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</si>
  <si>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</si>
  <si>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</si>
  <si>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</si>
  <si>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</si>
  <si>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</si>
  <si>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</si>
  <si>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</si>
  <si>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</si>
  <si>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</si>
  <si>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</si>
  <si>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</si>
  <si>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</si>
  <si>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</si>
  <si>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</si>
  <si>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</si>
  <si>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</si>
  <si>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</si>
  <si>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</si>
  <si>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</si>
  <si>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</si>
  <si>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</si>
  <si>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</si>
  <si>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</si>
  <si>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</si>
  <si>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</si>
  <si>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</si>
  <si>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</si>
  <si>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</si>
  <si>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</si>
  <si>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</si>
  <si>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</si>
  <si>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</si>
  <si>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</si>
  <si>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</si>
  <si>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</si>
  <si>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</si>
  <si>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</si>
  <si>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</si>
  <si>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</si>
  <si>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</si>
  <si>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</si>
  <si>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</si>
  <si>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</si>
  <si>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</si>
  <si>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</si>
  <si>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</si>
  <si>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</si>
  <si>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</si>
  <si>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</si>
  <si>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</si>
  <si>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</si>
  <si>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</si>
  <si>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</si>
  <si>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</si>
  <si>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</si>
  <si>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</si>
  <si>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</si>
  <si>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</si>
  <si>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</si>
  <si>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</si>
  <si>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</si>
  <si>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</si>
  <si>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</si>
  <si>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</si>
  <si>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</si>
  <si>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</si>
  <si>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</si>
  <si>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</si>
  <si>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</si>
  <si>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</si>
  <si>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</si>
  <si>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</si>
  <si>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</si>
  <si>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</si>
  <si>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</si>
  <si>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</si>
  <si>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</si>
  <si>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</si>
  <si>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</si>
  <si>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ставка</t>
  </si>
  <si>
    <t>площадь</t>
  </si>
  <si>
    <t>разница</t>
  </si>
  <si>
    <t>Расходы ГКУ</t>
  </si>
  <si>
    <t>Работы (услуги) по 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</si>
</sst>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sqref="A1:XFD1048576"/>
    </sheetView>
  </sheetViews>
  <sheetFormatPr defaultRowHeight="11.25" customHeight="1" x14ac:dyDescent="0.2"/>
  <cols>
    <col min="1" max="1" width="64.140625" style="4" customWidth="1"/>
    <col min="2" max="16384" width="9.140625" style="4"/>
  </cols>
  <sheetData>
    <row r="1" spans="1:8" s="2" customFormat="1" ht="21" customHeight="1" x14ac:dyDescent="0.25">
      <c r="A1" s="1" t="s">
        <v>239</v>
      </c>
    </row>
    <row r="2" spans="1:8" s="2" customFormat="1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3" t="s">
        <v>1</v>
      </c>
      <c r="B3" s="13" t="s">
        <v>2</v>
      </c>
      <c r="C3" s="13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14" t="s">
        <v>8</v>
      </c>
      <c r="B4" s="14"/>
      <c r="C4" s="14"/>
      <c r="D4" s="14"/>
      <c r="E4" s="14"/>
      <c r="F4" s="14"/>
      <c r="G4" s="14"/>
      <c r="H4" s="14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181.7</v>
      </c>
      <c r="F5" s="5">
        <v>2.2799999999999998</v>
      </c>
      <c r="G5" s="5">
        <v>123.869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181.7</v>
      </c>
      <c r="F6" s="5">
        <v>3.23</v>
      </c>
      <c r="G6" s="5">
        <v>7.0430000000000001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1090.3</v>
      </c>
      <c r="F7" s="5">
        <v>1.99</v>
      </c>
      <c r="G7" s="5">
        <v>112.824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1090.3</v>
      </c>
      <c r="F8" s="5">
        <v>2.54</v>
      </c>
      <c r="G8" s="5">
        <v>33.231999999999999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21</v>
      </c>
      <c r="F9" s="5">
        <v>3.08</v>
      </c>
      <c r="G9" s="5">
        <v>19.338999999999999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21</v>
      </c>
      <c r="F10" s="5">
        <v>19.63</v>
      </c>
      <c r="G10" s="5">
        <v>21.436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9</v>
      </c>
      <c r="F11" s="5">
        <v>3.25</v>
      </c>
      <c r="G11" s="5">
        <v>8.7460000000000004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66</v>
      </c>
      <c r="F13" s="5">
        <v>8.3699999999999992</v>
      </c>
      <c r="G13" s="5">
        <v>0.55200000000000005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2976</v>
      </c>
      <c r="F14" s="5">
        <v>2.78</v>
      </c>
      <c r="G14" s="5">
        <v>8.2729999999999997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210</v>
      </c>
      <c r="F15" s="5">
        <v>1.73</v>
      </c>
      <c r="G15" s="5">
        <v>0.36299999999999999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19</v>
      </c>
      <c r="E16" s="5">
        <v>0</v>
      </c>
      <c r="F16" s="5">
        <v>0</v>
      </c>
      <c r="G16" s="5">
        <v>0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14.6</v>
      </c>
      <c r="F17" s="5">
        <v>4.04</v>
      </c>
      <c r="G17" s="5">
        <v>0.11799999999999999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0</v>
      </c>
      <c r="F19" s="5">
        <v>0</v>
      </c>
      <c r="G19" s="5">
        <v>0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57.5</v>
      </c>
      <c r="F20" s="5">
        <v>2.4900000000000002</v>
      </c>
      <c r="G20" s="5">
        <v>0.14299999999999999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450.3</v>
      </c>
      <c r="F21" s="5">
        <v>5.0199999999999996</v>
      </c>
      <c r="G21" s="5">
        <v>2.2610000000000001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20.2</v>
      </c>
      <c r="F22" s="5">
        <v>2.4900000000000002</v>
      </c>
      <c r="G22" s="5">
        <v>0.05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10.8</v>
      </c>
      <c r="F23" s="5">
        <v>2.02</v>
      </c>
      <c r="G23" s="5">
        <v>2.1999999999999999E-2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953</v>
      </c>
      <c r="F24" s="5">
        <v>2.0299999999999998</v>
      </c>
      <c r="G24" s="5">
        <v>3.8690000000000002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14.51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700</v>
      </c>
      <c r="F31" s="5">
        <v>1.67</v>
      </c>
      <c r="G31" s="5">
        <v>1.169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700</v>
      </c>
      <c r="F32" s="5">
        <v>1.67</v>
      </c>
      <c r="G32" s="5">
        <v>1.169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19</v>
      </c>
      <c r="F34" s="5">
        <v>8.2899999999999991</v>
      </c>
      <c r="G34" s="5">
        <v>57.491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60.6</v>
      </c>
      <c r="F35" s="5">
        <v>3.59</v>
      </c>
      <c r="G35" s="5">
        <v>5.2210000000000001</v>
      </c>
      <c r="H35" s="5"/>
    </row>
    <row r="36" spans="1:8" ht="11.25" customHeight="1" x14ac:dyDescent="0.2">
      <c r="A36" s="14" t="s">
        <v>56</v>
      </c>
      <c r="B36" s="14"/>
      <c r="C36" s="14"/>
      <c r="D36" s="14"/>
      <c r="E36" s="14"/>
      <c r="F36" s="14"/>
      <c r="G36" s="9">
        <f>SUM(G5:G35)</f>
        <v>421.69999999999993</v>
      </c>
      <c r="H36" s="5"/>
    </row>
    <row r="37" spans="1:8" ht="11.25" customHeight="1" x14ac:dyDescent="0.2">
      <c r="A37" s="14" t="s">
        <v>57</v>
      </c>
      <c r="B37" s="14"/>
      <c r="C37" s="14"/>
      <c r="D37" s="14"/>
      <c r="E37" s="14"/>
      <c r="F37" s="14"/>
      <c r="G37" s="14"/>
      <c r="H37" s="14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1.4</v>
      </c>
      <c r="F38" s="5">
        <v>179.98</v>
      </c>
      <c r="G38" s="5">
        <v>91.97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1.4</v>
      </c>
      <c r="F40" s="5">
        <v>221.66</v>
      </c>
      <c r="G40" s="5">
        <v>113.268</v>
      </c>
      <c r="H40" s="5"/>
    </row>
    <row r="41" spans="1:8" ht="11.25" customHeight="1" x14ac:dyDescent="0.2">
      <c r="A41" s="14" t="s">
        <v>62</v>
      </c>
      <c r="B41" s="14"/>
      <c r="C41" s="14"/>
      <c r="D41" s="14"/>
      <c r="E41" s="14"/>
      <c r="F41" s="14"/>
      <c r="G41" s="9">
        <f>SUM(G38:G40)</f>
        <v>205.238</v>
      </c>
      <c r="H41" s="5"/>
    </row>
    <row r="42" spans="1:8" ht="11.25" customHeight="1" x14ac:dyDescent="0.2">
      <c r="A42" s="14" t="s">
        <v>63</v>
      </c>
      <c r="B42" s="14"/>
      <c r="C42" s="14"/>
      <c r="D42" s="14"/>
      <c r="E42" s="14"/>
      <c r="F42" s="14"/>
      <c r="G42" s="14"/>
      <c r="H42" s="14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13.2</v>
      </c>
      <c r="F43" s="5">
        <v>17.64</v>
      </c>
      <c r="G43" s="5">
        <v>84.99</v>
      </c>
      <c r="H43" s="5"/>
    </row>
    <row r="44" spans="1:8" ht="11.25" customHeight="1" x14ac:dyDescent="0.2">
      <c r="A44" s="14" t="s">
        <v>65</v>
      </c>
      <c r="B44" s="14"/>
      <c r="C44" s="14"/>
      <c r="D44" s="14"/>
      <c r="E44" s="14"/>
      <c r="F44" s="14"/>
      <c r="G44" s="9">
        <f>SUM(G43)</f>
        <v>84.99</v>
      </c>
      <c r="H44" s="5"/>
    </row>
    <row r="45" spans="1:8" ht="11.25" customHeight="1" x14ac:dyDescent="0.2">
      <c r="A45" s="14" t="s">
        <v>66</v>
      </c>
      <c r="B45" s="14"/>
      <c r="C45" s="14"/>
      <c r="D45" s="14"/>
      <c r="E45" s="14"/>
      <c r="F45" s="14"/>
      <c r="G45" s="14"/>
      <c r="H45" s="14"/>
    </row>
    <row r="46" spans="1:8" ht="11.25" customHeight="1" x14ac:dyDescent="0.2">
      <c r="A46" s="14" t="s">
        <v>67</v>
      </c>
      <c r="B46" s="14"/>
      <c r="C46" s="14"/>
      <c r="D46" s="14"/>
      <c r="E46" s="14"/>
      <c r="F46" s="14"/>
      <c r="G46" s="14"/>
      <c r="H46" s="14"/>
    </row>
    <row r="47" spans="1:8" ht="11.25" customHeight="1" x14ac:dyDescent="0.2">
      <c r="A47" s="14" t="s">
        <v>68</v>
      </c>
      <c r="B47" s="14"/>
      <c r="C47" s="14"/>
      <c r="D47" s="14"/>
      <c r="E47" s="14"/>
      <c r="F47" s="14"/>
      <c r="G47" s="14"/>
      <c r="H47" s="10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36.909999999999997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3.77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7.91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7.16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3.77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15.07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37.69</v>
      </c>
      <c r="H76" s="5" t="s">
        <v>72</v>
      </c>
    </row>
    <row r="77" spans="1:8" ht="11.25" customHeight="1" x14ac:dyDescent="0.2">
      <c r="A77" s="16" t="s">
        <v>103</v>
      </c>
      <c r="B77" s="17"/>
      <c r="C77" s="17"/>
      <c r="D77" s="17"/>
      <c r="E77" s="17"/>
      <c r="F77" s="17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3.62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3.92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16" t="s">
        <v>109</v>
      </c>
      <c r="B83" s="17"/>
      <c r="C83" s="17"/>
      <c r="D83" s="17"/>
      <c r="E83" s="17"/>
      <c r="F83" s="17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15.07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37.69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21.86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23.37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3.99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3.54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7.54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75.37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37.69</v>
      </c>
      <c r="H107" s="5"/>
    </row>
    <row r="108" spans="1:8" ht="11.25" customHeight="1" x14ac:dyDescent="0.2">
      <c r="A108" s="14" t="s">
        <v>135</v>
      </c>
      <c r="B108" s="14"/>
      <c r="C108" s="14"/>
      <c r="D108" s="14"/>
      <c r="E108" s="14"/>
      <c r="F108" s="14"/>
      <c r="G108" s="9">
        <f>SUM(G48:G107)</f>
        <v>345.94</v>
      </c>
      <c r="H108" s="5"/>
    </row>
    <row r="109" spans="1:8" ht="11.25" customHeight="1" x14ac:dyDescent="0.2">
      <c r="A109" s="14" t="s">
        <v>103</v>
      </c>
      <c r="B109" s="14"/>
      <c r="C109" s="14"/>
      <c r="D109" s="14"/>
      <c r="E109" s="14"/>
      <c r="F109" s="14"/>
      <c r="G109" s="14"/>
      <c r="H109" s="14"/>
    </row>
    <row r="110" spans="1:8" ht="11.25" customHeight="1" x14ac:dyDescent="0.2">
      <c r="A110" s="14" t="s">
        <v>136</v>
      </c>
      <c r="B110" s="14"/>
      <c r="C110" s="14"/>
      <c r="D110" s="14"/>
      <c r="E110" s="14"/>
      <c r="F110" s="14"/>
      <c r="G110" s="14"/>
      <c r="H110" s="14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37.69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30.15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3.77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7.54</v>
      </c>
      <c r="G119" s="5">
        <v>7.54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26.15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3.92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3.62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7.06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38.46</v>
      </c>
      <c r="G124" s="5">
        <v>38.46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7.54</v>
      </c>
      <c r="G125" s="5">
        <v>7.54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53.24</v>
      </c>
      <c r="G126" s="5">
        <v>53.24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3.99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52.76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36.93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45.22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38.44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22.61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6.78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8.2899999999999991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20.99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22.61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3.77</v>
      </c>
      <c r="H153" s="5"/>
    </row>
    <row r="154" spans="1:8" ht="11.25" customHeight="1" x14ac:dyDescent="0.2">
      <c r="A154" s="14" t="s">
        <v>180</v>
      </c>
      <c r="B154" s="14"/>
      <c r="C154" s="14"/>
      <c r="D154" s="14"/>
      <c r="E154" s="14"/>
      <c r="F154" s="14"/>
      <c r="G154" s="9">
        <f>SUM(G111:G153)</f>
        <v>481.53000000000009</v>
      </c>
      <c r="H154" s="5"/>
    </row>
    <row r="155" spans="1:8" ht="11.25" customHeight="1" x14ac:dyDescent="0.2">
      <c r="A155" s="14" t="s">
        <v>181</v>
      </c>
      <c r="B155" s="14"/>
      <c r="C155" s="14"/>
      <c r="D155" s="14"/>
      <c r="E155" s="14"/>
      <c r="F155" s="14"/>
      <c r="G155" s="14"/>
      <c r="H155" s="14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6</v>
      </c>
      <c r="F156" s="5">
        <v>173.08</v>
      </c>
      <c r="G156" s="5">
        <v>379.04500000000002</v>
      </c>
      <c r="H156" s="5" t="s">
        <v>156</v>
      </c>
    </row>
    <row r="157" spans="1:8" ht="11.25" customHeight="1" x14ac:dyDescent="0.2">
      <c r="A157" s="14" t="s">
        <v>183</v>
      </c>
      <c r="B157" s="14"/>
      <c r="C157" s="14"/>
      <c r="D157" s="14"/>
      <c r="E157" s="14"/>
      <c r="F157" s="14"/>
      <c r="G157" s="9">
        <f>SUM(G156)</f>
        <v>379.04500000000002</v>
      </c>
      <c r="H157" s="5"/>
    </row>
    <row r="158" spans="1:8" ht="11.25" customHeight="1" x14ac:dyDescent="0.2">
      <c r="A158" s="14" t="s">
        <v>184</v>
      </c>
      <c r="B158" s="14"/>
      <c r="C158" s="14"/>
      <c r="D158" s="14"/>
      <c r="E158" s="14"/>
      <c r="F158" s="14"/>
      <c r="G158" s="14"/>
      <c r="H158" s="14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3</v>
      </c>
      <c r="F160" s="5">
        <v>1588.05</v>
      </c>
      <c r="G160" s="5">
        <v>57.17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ht="11.25" customHeight="1" x14ac:dyDescent="0.2">
      <c r="A162" s="14" t="s">
        <v>188</v>
      </c>
      <c r="B162" s="14"/>
      <c r="C162" s="14"/>
      <c r="D162" s="14"/>
      <c r="E162" s="14"/>
      <c r="F162" s="14"/>
      <c r="G162" s="9">
        <f>SUM(G159:G161)</f>
        <v>57.17</v>
      </c>
      <c r="H162" s="5"/>
    </row>
    <row r="163" spans="1:8" ht="11.25" customHeight="1" x14ac:dyDescent="0.2">
      <c r="A163" s="14" t="s">
        <v>189</v>
      </c>
      <c r="B163" s="14"/>
      <c r="C163" s="14"/>
      <c r="D163" s="14"/>
      <c r="E163" s="14"/>
      <c r="F163" s="14"/>
      <c r="G163" s="14"/>
      <c r="H163" s="14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7.39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14" t="s">
        <v>193</v>
      </c>
      <c r="B167" s="14"/>
      <c r="C167" s="14"/>
      <c r="D167" s="14"/>
      <c r="E167" s="14"/>
      <c r="F167" s="14"/>
      <c r="G167" s="9">
        <f>SUM(G164:G166)</f>
        <v>7.39</v>
      </c>
      <c r="H167" s="5"/>
    </row>
    <row r="168" spans="1:8" ht="11.25" customHeight="1" x14ac:dyDescent="0.2">
      <c r="A168" s="14" t="s">
        <v>194</v>
      </c>
      <c r="B168" s="14"/>
      <c r="C168" s="14"/>
      <c r="D168" s="14"/>
      <c r="E168" s="14"/>
      <c r="F168" s="14"/>
      <c r="G168" s="14"/>
      <c r="H168" s="14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ht="11.25" customHeight="1" x14ac:dyDescent="0.2">
      <c r="A171" s="14" t="s">
        <v>197</v>
      </c>
      <c r="B171" s="14"/>
      <c r="C171" s="14"/>
      <c r="D171" s="14"/>
      <c r="E171" s="14"/>
      <c r="F171" s="14"/>
      <c r="G171" s="9">
        <f>SUM(G169:G170)</f>
        <v>0</v>
      </c>
      <c r="H171" s="5"/>
    </row>
    <row r="172" spans="1:8" ht="11.25" customHeight="1" x14ac:dyDescent="0.2">
      <c r="A172" s="14" t="s">
        <v>198</v>
      </c>
      <c r="B172" s="14"/>
      <c r="C172" s="14"/>
      <c r="D172" s="14"/>
      <c r="E172" s="14"/>
      <c r="F172" s="14"/>
      <c r="G172" s="14"/>
      <c r="H172" s="14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3.92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3.62</v>
      </c>
      <c r="H174" s="5" t="s">
        <v>200</v>
      </c>
    </row>
    <row r="175" spans="1:8" ht="11.25" customHeight="1" x14ac:dyDescent="0.2">
      <c r="A175" s="14" t="s">
        <v>202</v>
      </c>
      <c r="B175" s="14"/>
      <c r="C175" s="14"/>
      <c r="D175" s="14"/>
      <c r="E175" s="14"/>
      <c r="F175" s="14"/>
      <c r="G175" s="9">
        <f>SUM(G173:G174)</f>
        <v>7.54</v>
      </c>
      <c r="H175" s="5"/>
    </row>
    <row r="176" spans="1:8" ht="11.25" customHeight="1" x14ac:dyDescent="0.2">
      <c r="A176" s="14" t="s">
        <v>203</v>
      </c>
      <c r="B176" s="14"/>
      <c r="C176" s="14"/>
      <c r="D176" s="14"/>
      <c r="E176" s="14"/>
      <c r="F176" s="14"/>
      <c r="G176" s="14"/>
      <c r="H176" s="14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150.477</v>
      </c>
      <c r="H177" s="5"/>
    </row>
    <row r="178" spans="1:8" ht="11.25" customHeight="1" x14ac:dyDescent="0.2">
      <c r="A178" s="14" t="s">
        <v>205</v>
      </c>
      <c r="B178" s="14"/>
      <c r="C178" s="14"/>
      <c r="D178" s="14"/>
      <c r="E178" s="14"/>
      <c r="F178" s="14"/>
      <c r="G178" s="9">
        <f>SUM(G177)</f>
        <v>150.477</v>
      </c>
      <c r="H178" s="5"/>
    </row>
    <row r="179" spans="1:8" ht="11.25" customHeight="1" x14ac:dyDescent="0.2">
      <c r="A179" s="14" t="s">
        <v>206</v>
      </c>
      <c r="B179" s="14"/>
      <c r="C179" s="14"/>
      <c r="D179" s="14"/>
      <c r="E179" s="14"/>
      <c r="F179" s="14"/>
      <c r="G179" s="14"/>
      <c r="H179" s="14"/>
    </row>
    <row r="180" spans="1:8" ht="11.25" customHeight="1" x14ac:dyDescent="0.2">
      <c r="A180" s="14" t="s">
        <v>53</v>
      </c>
      <c r="B180" s="14"/>
      <c r="C180" s="14"/>
      <c r="D180" s="14"/>
      <c r="E180" s="14"/>
      <c r="F180" s="14"/>
      <c r="G180" s="14"/>
      <c r="H180" s="14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83.36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14" t="s">
        <v>210</v>
      </c>
      <c r="B184" s="14"/>
      <c r="C184" s="14"/>
      <c r="D184" s="14"/>
      <c r="E184" s="14"/>
      <c r="F184" s="14"/>
      <c r="G184" s="9">
        <f>SUM(G181:G183)</f>
        <v>83.36</v>
      </c>
      <c r="H184" s="5"/>
    </row>
    <row r="185" spans="1:8" ht="11.25" customHeight="1" x14ac:dyDescent="0.2">
      <c r="A185" s="14" t="s">
        <v>211</v>
      </c>
      <c r="B185" s="14"/>
      <c r="C185" s="14"/>
      <c r="D185" s="14"/>
      <c r="E185" s="14"/>
      <c r="F185" s="14"/>
      <c r="G185" s="14"/>
      <c r="H185" s="14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9.1199999999999992</v>
      </c>
      <c r="H186" s="5" t="s">
        <v>25</v>
      </c>
    </row>
    <row r="187" spans="1:8" ht="11.25" customHeight="1" x14ac:dyDescent="0.2">
      <c r="A187" s="5" t="s">
        <v>213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4.58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14" t="s">
        <v>220</v>
      </c>
      <c r="B193" s="14"/>
      <c r="C193" s="14"/>
      <c r="D193" s="14"/>
      <c r="E193" s="14"/>
      <c r="F193" s="14"/>
      <c r="G193" s="9">
        <f>SUM(G186:G192)</f>
        <v>13.7</v>
      </c>
      <c r="H193" s="5"/>
    </row>
    <row r="194" spans="1:8" ht="11.25" customHeight="1" x14ac:dyDescent="0.2">
      <c r="A194" s="14" t="s">
        <v>221</v>
      </c>
      <c r="B194" s="14"/>
      <c r="C194" s="14"/>
      <c r="D194" s="14"/>
      <c r="E194" s="14"/>
      <c r="F194" s="14"/>
      <c r="G194" s="14"/>
      <c r="H194" s="14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ht="11.25" customHeight="1" x14ac:dyDescent="0.2">
      <c r="A205" s="14" t="s">
        <v>237</v>
      </c>
      <c r="B205" s="14"/>
      <c r="C205" s="14"/>
      <c r="D205" s="14"/>
      <c r="E205" s="14"/>
      <c r="F205" s="14"/>
      <c r="G205" s="9">
        <f>SUM(G195:G204)</f>
        <v>0</v>
      </c>
      <c r="H205" s="5"/>
    </row>
    <row r="206" spans="1:8" ht="11.25" customHeight="1" x14ac:dyDescent="0.2">
      <c r="A206" s="14" t="s">
        <v>238</v>
      </c>
      <c r="B206" s="14"/>
      <c r="C206" s="14"/>
      <c r="D206" s="14"/>
      <c r="E206" s="14"/>
      <c r="F206" s="14"/>
      <c r="G206" s="9">
        <f>G36+G41+G44+G108+G154+G157+G162+G167+G171+G175+G178+G184+G193+G205</f>
        <v>2238.0800000000004</v>
      </c>
      <c r="H206" s="5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8"/>
  <sheetViews>
    <sheetView tabSelected="1" workbookViewId="0">
      <selection activeCell="I6" sqref="I6"/>
    </sheetView>
  </sheetViews>
  <sheetFormatPr defaultRowHeight="11.25" customHeight="1" x14ac:dyDescent="0.2"/>
  <cols>
    <col min="1" max="1" width="46.140625" style="4" customWidth="1"/>
    <col min="2" max="2" width="5.85546875" style="4" customWidth="1"/>
    <col min="3" max="3" width="9.140625" style="4"/>
    <col min="4" max="4" width="7.140625" style="4" customWidth="1"/>
    <col min="5" max="5" width="9.140625" style="4"/>
    <col min="6" max="8" width="10.5703125" style="4" customWidth="1"/>
    <col min="9" max="16384" width="9.140625" style="4"/>
  </cols>
  <sheetData>
    <row r="1" spans="1:8" s="2" customFormat="1" ht="11.25" customHeight="1" x14ac:dyDescent="0.25">
      <c r="A1" s="1" t="s">
        <v>240</v>
      </c>
    </row>
    <row r="2" spans="1:8" s="2" customFormat="1" ht="11.2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</row>
    <row r="3" spans="1:8" ht="49.5" customHeight="1" x14ac:dyDescent="0.2">
      <c r="A3" s="12" t="s">
        <v>1</v>
      </c>
      <c r="B3" s="16" t="s">
        <v>2</v>
      </c>
      <c r="C3" s="1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">
      <c r="A4" s="25" t="s">
        <v>245</v>
      </c>
      <c r="B4" s="11"/>
      <c r="C4" s="11"/>
      <c r="D4" s="12"/>
      <c r="E4" s="12"/>
      <c r="F4" s="12"/>
      <c r="G4" s="12">
        <v>237.4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181.7</v>
      </c>
      <c r="F6" s="20">
        <v>2.4167999999999998</v>
      </c>
      <c r="G6" s="20">
        <f>E6*F6*B6/1000</f>
        <v>131.73976799999997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181.7</v>
      </c>
      <c r="F7" s="20">
        <v>3.4238</v>
      </c>
      <c r="G7" s="20">
        <f t="shared" ref="G7:G36" si="0">E7*F7*B7/1000</f>
        <v>7.4652535199999983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1090.3</v>
      </c>
      <c r="F8" s="20">
        <v>2.1093999999999999</v>
      </c>
      <c r="G8" s="20">
        <f t="shared" si="0"/>
        <v>119.59369863999999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1090.3</v>
      </c>
      <c r="F9" s="20">
        <v>2.6924000000000001</v>
      </c>
      <c r="G9" s="20">
        <f t="shared" si="0"/>
        <v>35.226284639999996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21</v>
      </c>
      <c r="F10" s="20">
        <v>3.2648000000000001</v>
      </c>
      <c r="G10" s="20">
        <f t="shared" si="0"/>
        <v>20.568240000000003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21</v>
      </c>
      <c r="F11" s="20">
        <v>20.8078</v>
      </c>
      <c r="G11" s="20">
        <f t="shared" si="0"/>
        <v>22.722117599999997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9</v>
      </c>
      <c r="F12" s="20">
        <v>3.4450000000000003</v>
      </c>
      <c r="G12" s="20">
        <f t="shared" si="0"/>
        <v>9.3015000000000008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0">
        <v>0</v>
      </c>
      <c r="G13" s="20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66</v>
      </c>
      <c r="F14" s="20">
        <v>8.8721999999999994</v>
      </c>
      <c r="G14" s="20">
        <f t="shared" si="0"/>
        <v>0.58556520000000001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2976</v>
      </c>
      <c r="F15" s="20">
        <v>2.9468000000000001</v>
      </c>
      <c r="G15" s="20">
        <f t="shared" si="0"/>
        <v>8.7696768000000009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210</v>
      </c>
      <c r="F16" s="20">
        <v>1.8338000000000001</v>
      </c>
      <c r="G16" s="20">
        <f t="shared" si="0"/>
        <v>0.385098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19</v>
      </c>
      <c r="E17" s="5">
        <v>0</v>
      </c>
      <c r="F17" s="20">
        <v>0</v>
      </c>
      <c r="G17" s="20">
        <f t="shared" si="0"/>
        <v>0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14.6</v>
      </c>
      <c r="F18" s="20">
        <v>4.2824</v>
      </c>
      <c r="G18" s="20">
        <f t="shared" si="0"/>
        <v>0.12504608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0">
        <v>0</v>
      </c>
      <c r="G19" s="20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0</v>
      </c>
      <c r="F20" s="20">
        <v>0</v>
      </c>
      <c r="G20" s="20">
        <f t="shared" si="0"/>
        <v>0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57.5</v>
      </c>
      <c r="F21" s="20">
        <v>2.6394000000000002</v>
      </c>
      <c r="G21" s="20">
        <f t="shared" si="0"/>
        <v>0.1517655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450.3</v>
      </c>
      <c r="F22" s="20">
        <v>5.3212000000000002</v>
      </c>
      <c r="G22" s="20">
        <f t="shared" si="0"/>
        <v>2.3961363599999999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20.2</v>
      </c>
      <c r="F23" s="20">
        <v>2.6394000000000002</v>
      </c>
      <c r="G23" s="20">
        <f t="shared" si="0"/>
        <v>5.3315880000000003E-2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10.8</v>
      </c>
      <c r="F24" s="20">
        <v>2.1412</v>
      </c>
      <c r="G24" s="20">
        <f t="shared" si="0"/>
        <v>2.312496E-2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953</v>
      </c>
      <c r="F25" s="20">
        <v>2.1517999999999997</v>
      </c>
      <c r="G25" s="20">
        <f t="shared" si="0"/>
        <v>4.1013307999999995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>
        <v>0</v>
      </c>
      <c r="G26" s="20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0">
        <v>0</v>
      </c>
      <c r="G27" s="20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0">
        <v>0</v>
      </c>
      <c r="G28" s="20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>
        <v>0</v>
      </c>
      <c r="G29" s="20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0">
        <v>0</v>
      </c>
      <c r="G30" s="5">
        <v>14.51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0">
        <v>0</v>
      </c>
      <c r="G31" s="20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700</v>
      </c>
      <c r="F32" s="20">
        <v>1.7702</v>
      </c>
      <c r="G32" s="20">
        <f t="shared" si="0"/>
        <v>1.2391400000000001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700</v>
      </c>
      <c r="F33" s="20">
        <v>1.7702</v>
      </c>
      <c r="G33" s="20">
        <f t="shared" si="0"/>
        <v>1.2391400000000001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>
        <v>0</v>
      </c>
      <c r="G34" s="20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19</v>
      </c>
      <c r="F35" s="20">
        <v>8.7873999999999999</v>
      </c>
      <c r="G35" s="20">
        <f t="shared" si="0"/>
        <v>61.107579599999994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60.6</v>
      </c>
      <c r="F36" s="20">
        <v>3.8054000000000001</v>
      </c>
      <c r="G36" s="20">
        <f t="shared" si="0"/>
        <v>5.5345737599999998</v>
      </c>
      <c r="H36" s="5"/>
    </row>
    <row r="37" spans="1:8" ht="11.25" customHeight="1" x14ac:dyDescent="0.2">
      <c r="A37" s="6" t="s">
        <v>56</v>
      </c>
      <c r="B37" s="7"/>
      <c r="C37" s="7"/>
      <c r="D37" s="7"/>
      <c r="E37" s="7"/>
      <c r="F37" s="8"/>
      <c r="G37" s="21">
        <f>SUM(G6:G36)</f>
        <v>446.83835534000008</v>
      </c>
      <c r="H37" s="5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1.4</v>
      </c>
      <c r="F39" s="5">
        <v>288.01</v>
      </c>
      <c r="G39" s="20">
        <f>E39*F39*B39/1000</f>
        <v>147.57632399999997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0">
        <f t="shared" ref="G40:G41" si="1">E40*F40*B40/1000</f>
        <v>0</v>
      </c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1.4</v>
      </c>
      <c r="F41" s="5">
        <v>241.88</v>
      </c>
      <c r="G41" s="20">
        <f t="shared" si="1"/>
        <v>123.93931199999997</v>
      </c>
      <c r="H41" s="5"/>
    </row>
    <row r="42" spans="1:8" ht="11.25" customHeight="1" x14ac:dyDescent="0.2">
      <c r="A42" s="6" t="s">
        <v>62</v>
      </c>
      <c r="B42" s="7"/>
      <c r="C42" s="7"/>
      <c r="D42" s="7"/>
      <c r="E42" s="7"/>
      <c r="F42" s="8"/>
      <c r="G42" s="21">
        <f>SUM(G39:G41)</f>
        <v>271.51563599999997</v>
      </c>
      <c r="H42" s="5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5" t="s">
        <v>64</v>
      </c>
      <c r="B44" s="5">
        <v>366</v>
      </c>
      <c r="C44" s="5" t="s">
        <v>10</v>
      </c>
      <c r="D44" s="5" t="s">
        <v>59</v>
      </c>
      <c r="E44" s="20">
        <v>0.44500000000000001</v>
      </c>
      <c r="F44" s="5">
        <v>537.61</v>
      </c>
      <c r="G44" s="20">
        <f>E44*F44*B44/1000</f>
        <v>87.560540700000018</v>
      </c>
      <c r="H44" s="5"/>
    </row>
    <row r="45" spans="1:8" ht="11.25" customHeight="1" x14ac:dyDescent="0.2">
      <c r="A45" s="6" t="s">
        <v>65</v>
      </c>
      <c r="B45" s="7"/>
      <c r="C45" s="7"/>
      <c r="D45" s="7"/>
      <c r="E45" s="7"/>
      <c r="F45" s="8"/>
      <c r="G45" s="21">
        <f>SUM(G44)</f>
        <v>87.560540700000018</v>
      </c>
      <c r="H45" s="5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0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36.909999999999997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3.77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7.91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7.16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3.77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15.07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37.69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3.62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3.92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15.07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37.69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21.86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23.37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3.99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3.54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7.54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75.37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37.69</v>
      </c>
      <c r="H108" s="5"/>
    </row>
    <row r="109" spans="1:8" ht="11.25" customHeight="1" x14ac:dyDescent="0.2">
      <c r="A109" s="6" t="s">
        <v>135</v>
      </c>
      <c r="B109" s="7"/>
      <c r="C109" s="7"/>
      <c r="D109" s="7"/>
      <c r="E109" s="7"/>
      <c r="F109" s="8"/>
      <c r="G109" s="9">
        <f>SUM(G49:G108)</f>
        <v>345.94</v>
      </c>
      <c r="H109" s="5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37.69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30.15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3.77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29.81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26.15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3.92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3.62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7.06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39.549999999999997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4.99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14.85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3.99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52.76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36.93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45.22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38.44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22.61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6.78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8.2899999999999991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17.670000000000002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22.61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3.77</v>
      </c>
      <c r="H154" s="5"/>
    </row>
    <row r="155" spans="1:8" ht="11.25" customHeight="1" x14ac:dyDescent="0.2">
      <c r="A155" s="6" t="s">
        <v>180</v>
      </c>
      <c r="B155" s="7"/>
      <c r="C155" s="7"/>
      <c r="D155" s="7"/>
      <c r="E155" s="7"/>
      <c r="F155" s="8"/>
      <c r="G155" s="9">
        <f>SUM(G112:G154)</f>
        <v>460.63000000000005</v>
      </c>
      <c r="H155" s="5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366</v>
      </c>
      <c r="C157" s="5" t="s">
        <v>10</v>
      </c>
      <c r="D157" s="5" t="s">
        <v>19</v>
      </c>
      <c r="E157" s="5">
        <v>6</v>
      </c>
      <c r="F157" s="5">
        <v>139.72999999999999</v>
      </c>
      <c r="G157" s="20">
        <f>E157*F157*B157/1000</f>
        <v>306.84707999999995</v>
      </c>
      <c r="H157" s="5" t="s">
        <v>156</v>
      </c>
    </row>
    <row r="158" spans="1:8" ht="11.25" customHeight="1" x14ac:dyDescent="0.2">
      <c r="A158" s="6" t="s">
        <v>183</v>
      </c>
      <c r="B158" s="7"/>
      <c r="C158" s="7"/>
      <c r="D158" s="7"/>
      <c r="E158" s="7"/>
      <c r="F158" s="8"/>
      <c r="G158" s="21">
        <f>SUM(G157)</f>
        <v>306.84707999999995</v>
      </c>
      <c r="H158" s="5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10</v>
      </c>
      <c r="D161" s="5" t="s">
        <v>71</v>
      </c>
      <c r="E161" s="5">
        <v>3</v>
      </c>
      <c r="F161" s="5">
        <v>1449.38</v>
      </c>
      <c r="G161" s="20">
        <f>E161*F161*B161/1000</f>
        <v>52.177680000000009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0">
        <v>0</v>
      </c>
      <c r="H162" s="5" t="s">
        <v>42</v>
      </c>
    </row>
    <row r="163" spans="1:8" ht="11.25" customHeight="1" x14ac:dyDescent="0.2">
      <c r="A163" s="6" t="s">
        <v>188</v>
      </c>
      <c r="B163" s="7"/>
      <c r="C163" s="7"/>
      <c r="D163" s="7"/>
      <c r="E163" s="7"/>
      <c r="F163" s="8"/>
      <c r="G163" s="21">
        <f>SUM(G160:G162)</f>
        <v>52.177680000000009</v>
      </c>
      <c r="H163" s="5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13.51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ht="11.25" customHeight="1" x14ac:dyDescent="0.2">
      <c r="A168" s="6" t="s">
        <v>193</v>
      </c>
      <c r="B168" s="7"/>
      <c r="C168" s="7"/>
      <c r="D168" s="7"/>
      <c r="E168" s="7"/>
      <c r="F168" s="8"/>
      <c r="G168" s="9">
        <f>SUM(G165:G167)</f>
        <v>13.51</v>
      </c>
      <c r="H168" s="5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ht="11.25" customHeight="1" x14ac:dyDescent="0.2">
      <c r="A172" s="6" t="s">
        <v>197</v>
      </c>
      <c r="B172" s="7"/>
      <c r="C172" s="7"/>
      <c r="D172" s="7"/>
      <c r="E172" s="7"/>
      <c r="F172" s="8"/>
      <c r="G172" s="9">
        <f>SUM(G170:G171)</f>
        <v>0</v>
      </c>
      <c r="H172" s="5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26.94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3.62</v>
      </c>
      <c r="H175" s="5" t="s">
        <v>200</v>
      </c>
    </row>
    <row r="176" spans="1:8" ht="11.25" customHeight="1" x14ac:dyDescent="0.2">
      <c r="A176" s="6" t="s">
        <v>202</v>
      </c>
      <c r="B176" s="7"/>
      <c r="C176" s="7"/>
      <c r="D176" s="7"/>
      <c r="E176" s="7"/>
      <c r="F176" s="8"/>
      <c r="G176" s="9">
        <f>SUM(G174:G175)</f>
        <v>30.560000000000002</v>
      </c>
      <c r="H176" s="5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5">
        <v>85.22</v>
      </c>
      <c r="H178" s="5"/>
    </row>
    <row r="179" spans="1:8" ht="11.25" customHeight="1" x14ac:dyDescent="0.2">
      <c r="A179" s="6" t="s">
        <v>205</v>
      </c>
      <c r="B179" s="7"/>
      <c r="C179" s="7"/>
      <c r="D179" s="7"/>
      <c r="E179" s="7"/>
      <c r="F179" s="8"/>
      <c r="G179" s="9">
        <f>SUM(G178)</f>
        <v>85.22</v>
      </c>
      <c r="H179" s="5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22.12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ht="11.25" customHeight="1" x14ac:dyDescent="0.2">
      <c r="A185" s="6" t="s">
        <v>210</v>
      </c>
      <c r="B185" s="7"/>
      <c r="C185" s="7"/>
      <c r="D185" s="7"/>
      <c r="E185" s="7"/>
      <c r="F185" s="8"/>
      <c r="G185" s="9">
        <f>SUM(G182:G184)</f>
        <v>22.12</v>
      </c>
      <c r="H185" s="5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9.1199999999999992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10</v>
      </c>
      <c r="D188" s="5" t="s">
        <v>71</v>
      </c>
      <c r="E188" s="5">
        <v>0</v>
      </c>
      <c r="F188" s="5">
        <v>0</v>
      </c>
      <c r="G188" s="5">
        <v>4.58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ht="11.25" customHeight="1" x14ac:dyDescent="0.2">
      <c r="A194" s="6" t="s">
        <v>220</v>
      </c>
      <c r="B194" s="7"/>
      <c r="C194" s="7"/>
      <c r="D194" s="7"/>
      <c r="E194" s="7"/>
      <c r="F194" s="8"/>
      <c r="G194" s="9">
        <f>SUM(G187:G193)</f>
        <v>13.7</v>
      </c>
      <c r="H194" s="5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ht="11.25" customHeight="1" x14ac:dyDescent="0.2">
      <c r="A206" s="6" t="s">
        <v>237</v>
      </c>
      <c r="B206" s="7"/>
      <c r="C206" s="7"/>
      <c r="D206" s="7"/>
      <c r="E206" s="7"/>
      <c r="F206" s="8"/>
      <c r="G206" s="9">
        <f>SUM(G196:G205)</f>
        <v>0</v>
      </c>
      <c r="H206" s="5"/>
    </row>
    <row r="207" spans="1:8" ht="11.25" customHeight="1" x14ac:dyDescent="0.2">
      <c r="A207" s="6" t="s">
        <v>238</v>
      </c>
      <c r="B207" s="7"/>
      <c r="C207" s="7"/>
      <c r="D207" s="7"/>
      <c r="E207" s="7"/>
      <c r="F207" s="8"/>
      <c r="G207" s="21">
        <f>G37+G42+G45+G109+G155+G158+G163+G168+G172+G176+G179+G185+G194+G206+G4</f>
        <v>2374.01929204</v>
      </c>
      <c r="H207" s="5"/>
    </row>
    <row r="211" spans="5:8" x14ac:dyDescent="0.2">
      <c r="E211" s="4" t="s">
        <v>241</v>
      </c>
      <c r="F211" s="4">
        <f>(25.51*6+26.53*6)/12</f>
        <v>26.02</v>
      </c>
      <c r="G211" s="22">
        <f>G209*1000/F212/12</f>
        <v>0</v>
      </c>
      <c r="H211" s="23" t="e">
        <f>F211/G211</f>
        <v>#DIV/0!</v>
      </c>
    </row>
    <row r="212" spans="5:8" x14ac:dyDescent="0.2">
      <c r="E212" s="4" t="s">
        <v>242</v>
      </c>
      <c r="F212" s="4">
        <v>7603.2</v>
      </c>
      <c r="G212" s="22">
        <f>F212*F211*12/1000</f>
        <v>2374.0231680000002</v>
      </c>
    </row>
    <row r="213" spans="5:8" x14ac:dyDescent="0.2">
      <c r="G213" s="22"/>
    </row>
    <row r="214" spans="5:8" x14ac:dyDescent="0.2">
      <c r="F214" s="4" t="s">
        <v>243</v>
      </c>
      <c r="G214" s="22">
        <f>G212-G207</f>
        <v>3.8759600001867511E-3</v>
      </c>
      <c r="H214" s="24">
        <f>G216-G209</f>
        <v>2136.6208512000003</v>
      </c>
    </row>
    <row r="215" spans="5:8" x14ac:dyDescent="0.2">
      <c r="G215" s="22"/>
    </row>
    <row r="216" spans="5:8" x14ac:dyDescent="0.2">
      <c r="G216" s="22">
        <f>G212*0.9</f>
        <v>2136.6208512000003</v>
      </c>
    </row>
    <row r="217" spans="5:8" x14ac:dyDescent="0.2">
      <c r="F217" s="4" t="s">
        <v>244</v>
      </c>
      <c r="G217" s="22">
        <f>G212*0.1</f>
        <v>237.40231680000002</v>
      </c>
    </row>
    <row r="218" spans="5:8" x14ac:dyDescent="0.2">
      <c r="G218" s="22">
        <f>SUM(G216:G217)</f>
        <v>2374.0231680000002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2016-01-26T11:05:17Z</dcterms:modified>
</cp:coreProperties>
</file>