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35" i="3" l="1"/>
  <c r="G134" i="3"/>
  <c r="G133" i="3"/>
  <c r="G132" i="3"/>
  <c r="G131" i="3"/>
  <c r="G178" i="3"/>
  <c r="G182" i="3"/>
  <c r="F161" i="3"/>
  <c r="F157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85" i="3"/>
  <c r="G179" i="3"/>
  <c r="G176" i="3"/>
  <c r="G172" i="3"/>
  <c r="G168" i="3"/>
  <c r="G163" i="3"/>
  <c r="G158" i="3"/>
  <c r="G155" i="3"/>
  <c r="G109" i="3"/>
  <c r="G31" i="3"/>
  <c r="G28" i="3"/>
  <c r="G27" i="3"/>
  <c r="G37" i="3"/>
  <c r="G42" i="3" l="1"/>
  <c r="G215" i="3"/>
  <c r="G216" i="3" s="1"/>
  <c r="G207" i="3"/>
  <c r="G209" i="3" s="1"/>
  <c r="H209" i="3" s="1"/>
  <c r="G161" i="2"/>
  <c r="G163" i="2" s="1"/>
  <c r="G157" i="2"/>
  <c r="G158" i="2" s="1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06" i="2"/>
  <c r="G194" i="2"/>
  <c r="G185" i="2"/>
  <c r="G179" i="2"/>
  <c r="G176" i="2"/>
  <c r="G172" i="2"/>
  <c r="G168" i="2"/>
  <c r="G155" i="2"/>
  <c r="G109" i="2"/>
  <c r="G207" i="2" s="1"/>
  <c r="G42" i="2"/>
  <c r="G212" i="3" l="1"/>
  <c r="H212" i="3"/>
  <c r="G37" i="2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4" i="2" l="1"/>
  <c r="G216" i="2"/>
  <c r="G217" i="2"/>
  <c r="G218" i="2" l="1"/>
  <c r="H214" i="2"/>
</calcChain>
</file>

<file path=xl/sharedStrings.xml><?xml version="1.0" encoding="utf-8"?>
<sst xmlns="http://schemas.openxmlformats.org/spreadsheetml/2006/main" count="1923" uniqueCount="257">
  <si>
    <t>Ореховый бульв., д.65,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</si>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</sst>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3" sqref="A43"/>
    </sheetView>
  </sheetViews>
  <sheetFormatPr defaultRowHeight="11.25" customHeight="1" x14ac:dyDescent="0.2"/>
  <cols>
    <col min="1" max="1" width="51.7109375" style="4" customWidth="1"/>
    <col min="2" max="16384" width="9.140625" style="4"/>
  </cols>
  <sheetData>
    <row r="1" spans="1:8" s="2" customFormat="1" ht="15.75" customHeight="1" x14ac:dyDescent="0.25">
      <c r="A1" s="1" t="s">
        <v>241</v>
      </c>
    </row>
    <row r="2" spans="1:8" s="2" customFormat="1" ht="18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31" t="s">
        <v>2</v>
      </c>
      <c r="C3" s="3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179.7</v>
      </c>
      <c r="F5" s="5">
        <v>2.2999999999999998</v>
      </c>
      <c r="G5" s="5">
        <v>123.58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179.7</v>
      </c>
      <c r="F6" s="5">
        <v>3.23</v>
      </c>
      <c r="G6" s="5">
        <v>6.9649999999999999</v>
      </c>
      <c r="H6" s="5"/>
    </row>
    <row r="7" spans="1:8" ht="11.25" customHeight="1" x14ac:dyDescent="0.2">
      <c r="A7" s="5" t="s">
        <v>15</v>
      </c>
      <c r="B7" s="5">
        <v>1</v>
      </c>
      <c r="C7" s="5" t="s">
        <v>16</v>
      </c>
      <c r="D7" s="5" t="s">
        <v>11</v>
      </c>
      <c r="E7" s="5">
        <v>1078.3</v>
      </c>
      <c r="F7" s="5">
        <v>1.99</v>
      </c>
      <c r="G7" s="5">
        <v>111.58199999999999</v>
      </c>
      <c r="H7" s="5" t="s">
        <v>17</v>
      </c>
    </row>
    <row r="8" spans="1:8" ht="11.25" customHeight="1" x14ac:dyDescent="0.2">
      <c r="A8" s="5" t="s">
        <v>18</v>
      </c>
      <c r="B8" s="5">
        <v>1</v>
      </c>
      <c r="C8" s="5" t="s">
        <v>14</v>
      </c>
      <c r="D8" s="5" t="s">
        <v>11</v>
      </c>
      <c r="E8" s="5">
        <v>1078.3</v>
      </c>
      <c r="F8" s="5">
        <v>2.54</v>
      </c>
      <c r="G8" s="5">
        <v>32.866999999999997</v>
      </c>
      <c r="H8" s="5"/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21</v>
      </c>
      <c r="F9" s="5">
        <v>3.08</v>
      </c>
      <c r="G9" s="5">
        <v>19.338999999999999</v>
      </c>
      <c r="H9" s="5" t="s">
        <v>17</v>
      </c>
    </row>
    <row r="10" spans="1:8" ht="11.25" customHeight="1" x14ac:dyDescent="0.2">
      <c r="A10" s="5" t="s">
        <v>20</v>
      </c>
      <c r="B10" s="5">
        <v>1</v>
      </c>
      <c r="C10" s="5" t="s">
        <v>16</v>
      </c>
      <c r="D10" s="5" t="s">
        <v>21</v>
      </c>
      <c r="E10" s="5">
        <v>21</v>
      </c>
      <c r="F10" s="5">
        <v>19.63</v>
      </c>
      <c r="G10" s="5">
        <v>21.436</v>
      </c>
      <c r="H10" s="5" t="s">
        <v>12</v>
      </c>
    </row>
    <row r="11" spans="1:8" ht="11.25" customHeight="1" x14ac:dyDescent="0.2">
      <c r="A11" s="5" t="s">
        <v>22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23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64</v>
      </c>
      <c r="F13" s="5">
        <v>8.3699999999999992</v>
      </c>
      <c r="G13" s="5">
        <v>0.53600000000000003</v>
      </c>
      <c r="H13" s="5" t="s">
        <v>26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21</v>
      </c>
      <c r="E14" s="5">
        <v>2976</v>
      </c>
      <c r="F14" s="5">
        <v>2.78</v>
      </c>
      <c r="G14" s="5">
        <v>8.2729999999999997</v>
      </c>
      <c r="H14" s="5" t="s">
        <v>26</v>
      </c>
    </row>
    <row r="15" spans="1:8" ht="11.25" customHeight="1" x14ac:dyDescent="0.2">
      <c r="A15" s="5" t="s">
        <v>28</v>
      </c>
      <c r="B15" s="5">
        <v>1</v>
      </c>
      <c r="C15" s="5" t="s">
        <v>10</v>
      </c>
      <c r="D15" s="5" t="s">
        <v>29</v>
      </c>
      <c r="E15" s="5">
        <v>210</v>
      </c>
      <c r="F15" s="5">
        <v>1.73</v>
      </c>
      <c r="G15" s="5">
        <v>0.36299999999999999</v>
      </c>
      <c r="H15" s="5" t="s">
        <v>26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21</v>
      </c>
      <c r="E16" s="5">
        <v>0</v>
      </c>
      <c r="F16" s="5">
        <v>0</v>
      </c>
      <c r="G16" s="5">
        <v>0</v>
      </c>
      <c r="H16" s="5" t="s">
        <v>26</v>
      </c>
    </row>
    <row r="17" spans="1:8" ht="11.25" customHeight="1" x14ac:dyDescent="0.2">
      <c r="A17" s="5" t="s">
        <v>31</v>
      </c>
      <c r="B17" s="5">
        <v>2</v>
      </c>
      <c r="C17" s="5" t="s">
        <v>10</v>
      </c>
      <c r="D17" s="5" t="s">
        <v>11</v>
      </c>
      <c r="E17" s="5">
        <v>14.6</v>
      </c>
      <c r="F17" s="5">
        <v>4.04</v>
      </c>
      <c r="G17" s="5">
        <v>0.11799999999999999</v>
      </c>
      <c r="H17" s="5" t="s">
        <v>32</v>
      </c>
    </row>
    <row r="18" spans="1:8" ht="11.25" customHeight="1" x14ac:dyDescent="0.2">
      <c r="A18" s="5" t="s">
        <v>33</v>
      </c>
      <c r="B18" s="5">
        <v>2</v>
      </c>
      <c r="C18" s="5" t="s">
        <v>10</v>
      </c>
      <c r="D18" s="5" t="s">
        <v>21</v>
      </c>
      <c r="E18" s="5">
        <v>0</v>
      </c>
      <c r="F18" s="5">
        <v>0</v>
      </c>
      <c r="G18" s="5">
        <v>0</v>
      </c>
      <c r="H18" s="5" t="s">
        <v>26</v>
      </c>
    </row>
    <row r="19" spans="1:8" ht="11.25" customHeight="1" x14ac:dyDescent="0.2">
      <c r="A19" s="5" t="s">
        <v>34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26</v>
      </c>
    </row>
    <row r="20" spans="1:8" ht="11.25" customHeight="1" x14ac:dyDescent="0.2">
      <c r="A20" s="5" t="s">
        <v>35</v>
      </c>
      <c r="B20" s="5">
        <v>1</v>
      </c>
      <c r="C20" s="5" t="s">
        <v>10</v>
      </c>
      <c r="D20" s="5" t="s">
        <v>11</v>
      </c>
      <c r="E20" s="5">
        <v>57.5</v>
      </c>
      <c r="F20" s="5">
        <v>2.4900000000000002</v>
      </c>
      <c r="G20" s="5">
        <v>0.14299999999999999</v>
      </c>
      <c r="H20" s="5" t="s">
        <v>26</v>
      </c>
    </row>
    <row r="21" spans="1:8" ht="11.25" customHeight="1" x14ac:dyDescent="0.2">
      <c r="A21" s="5" t="s">
        <v>36</v>
      </c>
      <c r="B21" s="5">
        <v>1</v>
      </c>
      <c r="C21" s="5" t="s">
        <v>10</v>
      </c>
      <c r="D21" s="5" t="s">
        <v>11</v>
      </c>
      <c r="E21" s="5">
        <v>452.1</v>
      </c>
      <c r="F21" s="5">
        <v>5.0199999999999996</v>
      </c>
      <c r="G21" s="5">
        <v>2.27</v>
      </c>
      <c r="H21" s="5" t="s">
        <v>32</v>
      </c>
    </row>
    <row r="22" spans="1:8" ht="11.25" customHeight="1" x14ac:dyDescent="0.2">
      <c r="A22" s="5" t="s">
        <v>37</v>
      </c>
      <c r="B22" s="5">
        <v>1</v>
      </c>
      <c r="C22" s="5" t="s">
        <v>10</v>
      </c>
      <c r="D22" s="5" t="s">
        <v>11</v>
      </c>
      <c r="E22" s="5">
        <v>20.2</v>
      </c>
      <c r="F22" s="5">
        <v>2.4900000000000002</v>
      </c>
      <c r="G22" s="5">
        <v>0.05</v>
      </c>
      <c r="H22" s="5" t="s">
        <v>26</v>
      </c>
    </row>
    <row r="23" spans="1:8" ht="11.25" customHeight="1" x14ac:dyDescent="0.2">
      <c r="A23" s="5" t="s">
        <v>38</v>
      </c>
      <c r="B23" s="5">
        <v>1</v>
      </c>
      <c r="C23" s="5" t="s">
        <v>10</v>
      </c>
      <c r="D23" s="5" t="s">
        <v>11</v>
      </c>
      <c r="E23" s="5">
        <v>10.8</v>
      </c>
      <c r="F23" s="5">
        <v>2.02</v>
      </c>
      <c r="G23" s="5">
        <v>2.1999999999999999E-2</v>
      </c>
      <c r="H23" s="5" t="s">
        <v>26</v>
      </c>
    </row>
    <row r="24" spans="1:8" ht="11.25" customHeight="1" x14ac:dyDescent="0.2">
      <c r="A24" s="5" t="s">
        <v>39</v>
      </c>
      <c r="B24" s="5">
        <v>2</v>
      </c>
      <c r="C24" s="5" t="s">
        <v>10</v>
      </c>
      <c r="D24" s="5" t="s">
        <v>11</v>
      </c>
      <c r="E24" s="5">
        <v>944</v>
      </c>
      <c r="F24" s="5">
        <v>2.0299999999999998</v>
      </c>
      <c r="G24" s="5">
        <v>3.8330000000000002</v>
      </c>
      <c r="H24" s="5" t="s">
        <v>32</v>
      </c>
    </row>
    <row r="25" spans="1:8" ht="11.25" customHeight="1" x14ac:dyDescent="0.2">
      <c r="A25" s="6" t="s">
        <v>40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41</v>
      </c>
      <c r="B26" s="5">
        <v>5</v>
      </c>
      <c r="C26" s="5" t="s">
        <v>42</v>
      </c>
      <c r="D26" s="5" t="s">
        <v>29</v>
      </c>
      <c r="E26" s="5">
        <v>0</v>
      </c>
      <c r="F26" s="5">
        <v>0</v>
      </c>
      <c r="G26" s="5">
        <v>0</v>
      </c>
      <c r="H26" s="5" t="s">
        <v>43</v>
      </c>
    </row>
    <row r="27" spans="1:8" ht="11.25" customHeight="1" x14ac:dyDescent="0.2">
      <c r="A27" s="5" t="s">
        <v>44</v>
      </c>
      <c r="B27" s="5">
        <v>5</v>
      </c>
      <c r="C27" s="5" t="s">
        <v>42</v>
      </c>
      <c r="D27" s="5" t="s">
        <v>21</v>
      </c>
      <c r="E27" s="5">
        <v>0</v>
      </c>
      <c r="F27" s="5">
        <v>0</v>
      </c>
      <c r="G27" s="5">
        <v>0</v>
      </c>
      <c r="H27" s="5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46</v>
      </c>
      <c r="B29" s="5">
        <v>0</v>
      </c>
      <c r="C29" s="5" t="s">
        <v>47</v>
      </c>
      <c r="D29" s="5" t="s">
        <v>48</v>
      </c>
      <c r="E29" s="5">
        <v>0</v>
      </c>
      <c r="F29" s="5">
        <v>0</v>
      </c>
      <c r="G29" s="5">
        <v>14.38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47</v>
      </c>
      <c r="D30" s="5" t="s">
        <v>48</v>
      </c>
      <c r="E30" s="5">
        <v>0</v>
      </c>
      <c r="F30" s="5">
        <v>0</v>
      </c>
      <c r="G30" s="5">
        <v>0</v>
      </c>
      <c r="H30" s="5" t="s">
        <v>51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900</v>
      </c>
      <c r="F31" s="5">
        <v>1.67</v>
      </c>
      <c r="G31" s="5">
        <v>1.5029999999999999</v>
      </c>
      <c r="H31" s="5" t="s">
        <v>26</v>
      </c>
    </row>
    <row r="32" spans="1:8" ht="11.25" customHeight="1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900</v>
      </c>
      <c r="F32" s="5">
        <v>1.67</v>
      </c>
      <c r="G32" s="5">
        <v>1.5029999999999999</v>
      </c>
      <c r="H32" s="5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55</v>
      </c>
      <c r="B34" s="5">
        <v>365</v>
      </c>
      <c r="C34" s="5" t="s">
        <v>10</v>
      </c>
      <c r="D34" s="5" t="s">
        <v>48</v>
      </c>
      <c r="E34" s="5">
        <v>19</v>
      </c>
      <c r="F34" s="5">
        <v>8.2899999999999991</v>
      </c>
      <c r="G34" s="5">
        <v>57.491</v>
      </c>
      <c r="H34" s="5"/>
    </row>
    <row r="35" spans="1:8" ht="11.25" customHeight="1" x14ac:dyDescent="0.2">
      <c r="A35" s="5" t="s">
        <v>56</v>
      </c>
      <c r="B35" s="5">
        <v>2</v>
      </c>
      <c r="C35" s="5" t="s">
        <v>14</v>
      </c>
      <c r="D35" s="5" t="s">
        <v>48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27" t="s">
        <v>57</v>
      </c>
      <c r="B36" s="27"/>
      <c r="C36" s="27"/>
      <c r="D36" s="27"/>
      <c r="E36" s="27"/>
      <c r="F36" s="27"/>
      <c r="G36" s="9">
        <f>SUM(G5:G35)</f>
        <v>420.22099999999989</v>
      </c>
      <c r="H36" s="5"/>
    </row>
    <row r="37" spans="1:8" ht="11.25" customHeight="1" x14ac:dyDescent="0.2">
      <c r="A37" s="27" t="s">
        <v>58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5" t="s">
        <v>59</v>
      </c>
      <c r="B38" s="5">
        <v>365</v>
      </c>
      <c r="C38" s="5" t="s">
        <v>10</v>
      </c>
      <c r="D38" s="5" t="s">
        <v>60</v>
      </c>
      <c r="E38" s="5">
        <v>1.4</v>
      </c>
      <c r="F38" s="5">
        <v>185.46</v>
      </c>
      <c r="G38" s="5">
        <v>94.77</v>
      </c>
      <c r="H38" s="5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61</v>
      </c>
      <c r="B40" s="5">
        <v>365</v>
      </c>
      <c r="C40" s="5" t="s">
        <v>10</v>
      </c>
      <c r="D40" s="5" t="s">
        <v>62</v>
      </c>
      <c r="E40" s="5">
        <v>1.4</v>
      </c>
      <c r="F40" s="5">
        <v>229.19</v>
      </c>
      <c r="G40" s="5">
        <v>117.116</v>
      </c>
      <c r="H40" s="5"/>
    </row>
    <row r="41" spans="1:8" ht="11.25" customHeight="1" x14ac:dyDescent="0.2">
      <c r="A41" s="27" t="s">
        <v>63</v>
      </c>
      <c r="B41" s="27"/>
      <c r="C41" s="27"/>
      <c r="D41" s="27"/>
      <c r="E41" s="27"/>
      <c r="F41" s="27"/>
      <c r="G41" s="9">
        <f>SUM(G38:G40)</f>
        <v>211.886</v>
      </c>
      <c r="H41" s="5"/>
    </row>
    <row r="42" spans="1:8" ht="11.25" customHeight="1" x14ac:dyDescent="0.2">
      <c r="A42" s="27" t="s">
        <v>64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5" t="s">
        <v>65</v>
      </c>
      <c r="B43" s="5">
        <v>1</v>
      </c>
      <c r="C43" s="5" t="s">
        <v>47</v>
      </c>
      <c r="D43" s="5" t="s">
        <v>60</v>
      </c>
      <c r="E43" s="5">
        <v>13.2</v>
      </c>
      <c r="F43" s="5">
        <v>6.46</v>
      </c>
      <c r="G43" s="5">
        <v>85.31</v>
      </c>
      <c r="H43" s="5"/>
    </row>
    <row r="44" spans="1:8" ht="11.25" customHeight="1" x14ac:dyDescent="0.2">
      <c r="A44" s="27" t="s">
        <v>66</v>
      </c>
      <c r="B44" s="27"/>
      <c r="C44" s="27"/>
      <c r="D44" s="27"/>
      <c r="E44" s="27"/>
      <c r="F44" s="27"/>
      <c r="G44" s="9">
        <f>SUM(G43)</f>
        <v>85.31</v>
      </c>
      <c r="H44" s="5"/>
    </row>
    <row r="45" spans="1:8" ht="11.25" customHeight="1" x14ac:dyDescent="0.2">
      <c r="A45" s="27" t="s">
        <v>67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68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69</v>
      </c>
      <c r="B47" s="27"/>
      <c r="C47" s="27"/>
      <c r="D47" s="27"/>
      <c r="E47" s="27"/>
      <c r="F47" s="27"/>
      <c r="G47" s="27"/>
      <c r="H47" s="10"/>
    </row>
    <row r="48" spans="1:8" ht="11.25" customHeight="1" x14ac:dyDescent="0.2">
      <c r="A48" s="5" t="s">
        <v>70</v>
      </c>
      <c r="B48" s="5">
        <v>1</v>
      </c>
      <c r="C48" s="5" t="s">
        <v>71</v>
      </c>
      <c r="D48" s="5" t="s">
        <v>72</v>
      </c>
      <c r="E48" s="5">
        <v>0</v>
      </c>
      <c r="F48" s="5">
        <v>0</v>
      </c>
      <c r="G48" s="5">
        <v>0</v>
      </c>
      <c r="H48" s="5" t="s">
        <v>73</v>
      </c>
    </row>
    <row r="49" spans="1:8" ht="11.25" customHeight="1" x14ac:dyDescent="0.2">
      <c r="A49" s="5" t="s">
        <v>74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75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76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78</v>
      </c>
      <c r="B53" s="5">
        <v>1</v>
      </c>
      <c r="C53" s="5" t="s">
        <v>71</v>
      </c>
      <c r="D53" s="5" t="s">
        <v>29</v>
      </c>
      <c r="E53" s="5">
        <v>0</v>
      </c>
      <c r="F53" s="5">
        <v>0</v>
      </c>
      <c r="G53" s="5">
        <v>38.61</v>
      </c>
      <c r="H53" s="5" t="s">
        <v>73</v>
      </c>
    </row>
    <row r="54" spans="1:8" ht="11.25" customHeight="1" x14ac:dyDescent="0.2">
      <c r="A54" s="5" t="s">
        <v>79</v>
      </c>
      <c r="B54" s="5">
        <v>1</v>
      </c>
      <c r="C54" s="5" t="s">
        <v>71</v>
      </c>
      <c r="D54" s="5" t="s">
        <v>72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80</v>
      </c>
      <c r="B55" s="5">
        <v>1</v>
      </c>
      <c r="C55" s="5" t="s">
        <v>71</v>
      </c>
      <c r="D55" s="5" t="s">
        <v>48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81</v>
      </c>
      <c r="B56" s="5">
        <v>0</v>
      </c>
      <c r="C56" s="5" t="s">
        <v>82</v>
      </c>
      <c r="D56" s="5" t="s">
        <v>21</v>
      </c>
      <c r="E56" s="5">
        <v>0</v>
      </c>
      <c r="F56" s="5">
        <v>0</v>
      </c>
      <c r="G56" s="5">
        <v>0</v>
      </c>
      <c r="H56" s="5" t="s">
        <v>82</v>
      </c>
    </row>
    <row r="57" spans="1:8" ht="11.25" customHeight="1" x14ac:dyDescent="0.2">
      <c r="A57" s="5" t="s">
        <v>83</v>
      </c>
      <c r="B57" s="5">
        <v>1</v>
      </c>
      <c r="C57" s="5" t="s">
        <v>71</v>
      </c>
      <c r="D57" s="5" t="s">
        <v>48</v>
      </c>
      <c r="E57" s="5">
        <v>0</v>
      </c>
      <c r="F57" s="5">
        <v>0</v>
      </c>
      <c r="G57" s="5">
        <v>0</v>
      </c>
      <c r="H57" s="5" t="s">
        <v>73</v>
      </c>
    </row>
    <row r="58" spans="1:8" ht="11.25" customHeight="1" x14ac:dyDescent="0.2">
      <c r="A58" s="5" t="s">
        <v>84</v>
      </c>
      <c r="B58" s="5">
        <v>1</v>
      </c>
      <c r="C58" s="5" t="s">
        <v>71</v>
      </c>
      <c r="D58" s="5" t="s">
        <v>29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85</v>
      </c>
      <c r="B59" s="5">
        <v>1</v>
      </c>
      <c r="C59" s="5" t="s">
        <v>71</v>
      </c>
      <c r="D59" s="5" t="s">
        <v>21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86</v>
      </c>
      <c r="B60" s="5">
        <v>1</v>
      </c>
      <c r="C60" s="5" t="s">
        <v>71</v>
      </c>
      <c r="D60" s="5" t="s">
        <v>48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87</v>
      </c>
      <c r="B61" s="5">
        <v>0</v>
      </c>
      <c r="C61" s="5" t="s">
        <v>82</v>
      </c>
      <c r="D61" s="5" t="s">
        <v>21</v>
      </c>
      <c r="E61" s="5">
        <v>0</v>
      </c>
      <c r="F61" s="5">
        <v>0</v>
      </c>
      <c r="G61" s="5">
        <v>3.84</v>
      </c>
      <c r="H61" s="5" t="s">
        <v>82</v>
      </c>
    </row>
    <row r="62" spans="1:8" ht="11.25" customHeight="1" x14ac:dyDescent="0.2">
      <c r="A62" s="5" t="s">
        <v>88</v>
      </c>
      <c r="B62" s="5">
        <v>1</v>
      </c>
      <c r="C62" s="5" t="s">
        <v>71</v>
      </c>
      <c r="D62" s="5" t="s">
        <v>48</v>
      </c>
      <c r="E62" s="5">
        <v>0</v>
      </c>
      <c r="F62" s="5">
        <v>0</v>
      </c>
      <c r="G62" s="5">
        <v>0</v>
      </c>
      <c r="H62" s="5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90</v>
      </c>
      <c r="B64" s="5">
        <v>1</v>
      </c>
      <c r="C64" s="5" t="s">
        <v>71</v>
      </c>
      <c r="D64" s="5" t="s">
        <v>48</v>
      </c>
      <c r="E64" s="5">
        <v>0</v>
      </c>
      <c r="F64" s="5">
        <v>0</v>
      </c>
      <c r="G64" s="5">
        <v>0</v>
      </c>
      <c r="H64" s="5" t="s">
        <v>73</v>
      </c>
    </row>
    <row r="65" spans="1:8" ht="11.25" customHeight="1" x14ac:dyDescent="0.2">
      <c r="A65" s="5" t="s">
        <v>91</v>
      </c>
      <c r="B65" s="5">
        <v>1</v>
      </c>
      <c r="C65" s="5" t="s">
        <v>71</v>
      </c>
      <c r="D65" s="5" t="s">
        <v>72</v>
      </c>
      <c r="E65" s="5">
        <v>0</v>
      </c>
      <c r="F65" s="5">
        <v>0</v>
      </c>
      <c r="G65" s="5">
        <v>8.07</v>
      </c>
      <c r="H65" s="5" t="s">
        <v>73</v>
      </c>
    </row>
    <row r="66" spans="1:8" ht="11.25" customHeight="1" x14ac:dyDescent="0.2">
      <c r="A66" s="5" t="s">
        <v>92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7.3</v>
      </c>
      <c r="H66" s="5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94</v>
      </c>
      <c r="B68" s="5">
        <v>2</v>
      </c>
      <c r="C68" s="5" t="s">
        <v>71</v>
      </c>
      <c r="D68" s="5" t="s">
        <v>72</v>
      </c>
      <c r="E68" s="5">
        <v>0</v>
      </c>
      <c r="F68" s="5">
        <v>0</v>
      </c>
      <c r="G68" s="5">
        <v>0</v>
      </c>
      <c r="H68" s="5" t="s">
        <v>95</v>
      </c>
    </row>
    <row r="69" spans="1:8" ht="11.25" customHeight="1" x14ac:dyDescent="0.2">
      <c r="A69" s="5" t="s">
        <v>96</v>
      </c>
      <c r="B69" s="5">
        <v>2</v>
      </c>
      <c r="C69" s="5" t="s">
        <v>71</v>
      </c>
      <c r="D69" s="5" t="s">
        <v>48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97</v>
      </c>
      <c r="B70" s="5">
        <v>1</v>
      </c>
      <c r="C70" s="5" t="s">
        <v>71</v>
      </c>
      <c r="D70" s="5" t="s">
        <v>29</v>
      </c>
      <c r="E70" s="5">
        <v>0</v>
      </c>
      <c r="F70" s="5">
        <v>0</v>
      </c>
      <c r="G70" s="5">
        <v>0</v>
      </c>
      <c r="H70" s="5" t="s">
        <v>73</v>
      </c>
    </row>
    <row r="71" spans="1:8" ht="11.25" customHeight="1" x14ac:dyDescent="0.2">
      <c r="A71" s="5" t="s">
        <v>98</v>
      </c>
      <c r="B71" s="5">
        <v>1</v>
      </c>
      <c r="C71" s="5" t="s">
        <v>82</v>
      </c>
      <c r="D71" s="5" t="s">
        <v>21</v>
      </c>
      <c r="E71" s="5">
        <v>0</v>
      </c>
      <c r="F71" s="5">
        <v>0</v>
      </c>
      <c r="G71" s="5">
        <v>0</v>
      </c>
      <c r="H71" s="5" t="s">
        <v>82</v>
      </c>
    </row>
    <row r="72" spans="1:8" ht="11.25" customHeight="1" x14ac:dyDescent="0.2">
      <c r="A72" s="5" t="s">
        <v>99</v>
      </c>
      <c r="B72" s="5">
        <v>0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100</v>
      </c>
      <c r="B73" s="5">
        <v>1</v>
      </c>
      <c r="C73" s="5" t="s">
        <v>71</v>
      </c>
      <c r="D73" s="5" t="s">
        <v>21</v>
      </c>
      <c r="E73" s="5">
        <v>0</v>
      </c>
      <c r="F73" s="5">
        <v>0</v>
      </c>
      <c r="G73" s="5">
        <v>3.84</v>
      </c>
      <c r="H73" s="5" t="s">
        <v>73</v>
      </c>
    </row>
    <row r="74" spans="1:8" ht="11.25" customHeight="1" x14ac:dyDescent="0.2">
      <c r="A74" s="5" t="s">
        <v>101</v>
      </c>
      <c r="B74" s="5">
        <v>1</v>
      </c>
      <c r="C74" s="5" t="s">
        <v>71</v>
      </c>
      <c r="D74" s="5" t="s">
        <v>72</v>
      </c>
      <c r="E74" s="5">
        <v>0</v>
      </c>
      <c r="F74" s="5">
        <v>0</v>
      </c>
      <c r="G74" s="5">
        <v>15.37</v>
      </c>
      <c r="H74" s="5" t="s">
        <v>73</v>
      </c>
    </row>
    <row r="75" spans="1:8" ht="11.25" customHeight="1" x14ac:dyDescent="0.2">
      <c r="A75" s="5" t="s">
        <v>102</v>
      </c>
      <c r="B75" s="5">
        <v>1</v>
      </c>
      <c r="C75" s="5" t="s">
        <v>82</v>
      </c>
      <c r="D75" s="5" t="s">
        <v>72</v>
      </c>
      <c r="E75" s="5">
        <v>0</v>
      </c>
      <c r="F75" s="5">
        <v>0</v>
      </c>
      <c r="G75" s="5">
        <v>0</v>
      </c>
      <c r="H75" s="5" t="s">
        <v>82</v>
      </c>
    </row>
    <row r="76" spans="1:8" ht="11.25" customHeight="1" x14ac:dyDescent="0.2">
      <c r="A76" s="5" t="s">
        <v>103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38.42</v>
      </c>
      <c r="H76" s="5" t="s">
        <v>73</v>
      </c>
    </row>
    <row r="77" spans="1:8" ht="11.25" customHeight="1" x14ac:dyDescent="0.2">
      <c r="A77" s="29" t="s">
        <v>104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105</v>
      </c>
      <c r="B78" s="5">
        <v>1</v>
      </c>
      <c r="C78" s="5" t="s">
        <v>82</v>
      </c>
      <c r="D78" s="5" t="s">
        <v>21</v>
      </c>
      <c r="E78" s="5">
        <v>0</v>
      </c>
      <c r="F78" s="5">
        <v>0</v>
      </c>
      <c r="G78" s="5">
        <v>3.69</v>
      </c>
      <c r="H78" s="5" t="s">
        <v>82</v>
      </c>
    </row>
    <row r="79" spans="1:8" ht="11.25" customHeight="1" x14ac:dyDescent="0.2">
      <c r="A79" s="5" t="s">
        <v>106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0</v>
      </c>
      <c r="H79" s="5" t="s">
        <v>82</v>
      </c>
    </row>
    <row r="80" spans="1:8" ht="11.25" customHeight="1" x14ac:dyDescent="0.2">
      <c r="A80" s="5" t="s">
        <v>107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4</v>
      </c>
      <c r="H80" s="5" t="s">
        <v>82</v>
      </c>
    </row>
    <row r="81" spans="1:8" ht="11.25" customHeight="1" x14ac:dyDescent="0.2">
      <c r="A81" s="5" t="s">
        <v>108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109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29" t="s">
        <v>110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111</v>
      </c>
      <c r="B84" s="5">
        <v>1</v>
      </c>
      <c r="C84" s="5" t="s">
        <v>71</v>
      </c>
      <c r="D84" s="5" t="s">
        <v>72</v>
      </c>
      <c r="E84" s="5">
        <v>0</v>
      </c>
      <c r="F84" s="5">
        <v>0</v>
      </c>
      <c r="G84" s="5">
        <v>15.37</v>
      </c>
      <c r="H84" s="5" t="s">
        <v>73</v>
      </c>
    </row>
    <row r="85" spans="1:8" ht="11.25" customHeight="1" x14ac:dyDescent="0.2">
      <c r="A85" s="5" t="s">
        <v>112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11.25" customHeight="1" x14ac:dyDescent="0.2">
      <c r="A86" s="5" t="s">
        <v>113</v>
      </c>
      <c r="B86" s="5">
        <v>1</v>
      </c>
      <c r="C86" s="5" t="s">
        <v>71</v>
      </c>
      <c r="D86" s="5" t="s">
        <v>21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114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115</v>
      </c>
      <c r="B88" s="5">
        <v>1</v>
      </c>
      <c r="C88" s="5" t="s">
        <v>71</v>
      </c>
      <c r="D88" s="5" t="s">
        <v>72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116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117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38.42</v>
      </c>
      <c r="H90" s="5" t="s">
        <v>73</v>
      </c>
    </row>
    <row r="91" spans="1:8" ht="11.25" customHeight="1" x14ac:dyDescent="0.2">
      <c r="A91" s="5" t="s">
        <v>118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119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22.29</v>
      </c>
      <c r="H92" s="5" t="s">
        <v>73</v>
      </c>
    </row>
    <row r="93" spans="1:8" ht="11.25" customHeight="1" x14ac:dyDescent="0.2">
      <c r="A93" s="5" t="s">
        <v>120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121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122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23.82</v>
      </c>
      <c r="H95" s="5" t="s">
        <v>73</v>
      </c>
    </row>
    <row r="96" spans="1:8" ht="11.25" customHeight="1" x14ac:dyDescent="0.2">
      <c r="A96" s="5" t="s">
        <v>123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124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126</v>
      </c>
      <c r="B99" s="5">
        <v>0</v>
      </c>
      <c r="C99" s="5" t="s">
        <v>127</v>
      </c>
      <c r="D99" s="5" t="s">
        <v>48</v>
      </c>
      <c r="E99" s="5">
        <v>0</v>
      </c>
      <c r="F99" s="5">
        <v>0</v>
      </c>
      <c r="G99" s="5">
        <v>4.07</v>
      </c>
      <c r="H99" s="5" t="s">
        <v>127</v>
      </c>
    </row>
    <row r="100" spans="1:8" ht="11.25" customHeight="1" x14ac:dyDescent="0.2">
      <c r="A100" s="5" t="s">
        <v>128</v>
      </c>
      <c r="B100" s="5">
        <v>0</v>
      </c>
      <c r="C100" s="5" t="s">
        <v>127</v>
      </c>
      <c r="D100" s="5" t="s">
        <v>29</v>
      </c>
      <c r="E100" s="5">
        <v>0</v>
      </c>
      <c r="F100" s="5">
        <v>0</v>
      </c>
      <c r="G100" s="5">
        <v>3.61</v>
      </c>
      <c r="H100" s="5" t="s">
        <v>127</v>
      </c>
    </row>
    <row r="101" spans="1:8" ht="11.25" customHeight="1" x14ac:dyDescent="0.2">
      <c r="A101" s="5" t="s">
        <v>129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7.68</v>
      </c>
      <c r="H101" s="5" t="s">
        <v>127</v>
      </c>
    </row>
    <row r="102" spans="1:8" ht="11.25" customHeight="1" x14ac:dyDescent="0.2">
      <c r="A102" s="5" t="s">
        <v>130</v>
      </c>
      <c r="B102" s="5">
        <v>1</v>
      </c>
      <c r="C102" s="5" t="s">
        <v>82</v>
      </c>
      <c r="D102" s="5" t="s">
        <v>21</v>
      </c>
      <c r="E102" s="5">
        <v>0</v>
      </c>
      <c r="F102" s="5">
        <v>0</v>
      </c>
      <c r="G102" s="5">
        <v>0</v>
      </c>
      <c r="H102" s="5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131</v>
      </c>
      <c r="B104" s="5">
        <v>0</v>
      </c>
      <c r="C104" s="5" t="s">
        <v>132</v>
      </c>
      <c r="D104" s="5" t="s">
        <v>48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133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76.849999999999994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38.42</v>
      </c>
      <c r="H107" s="5"/>
    </row>
    <row r="108" spans="1:8" ht="11.25" customHeight="1" x14ac:dyDescent="0.2">
      <c r="A108" s="27" t="s">
        <v>136</v>
      </c>
      <c r="B108" s="27"/>
      <c r="C108" s="27"/>
      <c r="D108" s="27"/>
      <c r="E108" s="27"/>
      <c r="F108" s="27"/>
      <c r="G108" s="9">
        <f>SUM(G48:G107)</f>
        <v>353.67</v>
      </c>
      <c r="H108" s="5"/>
    </row>
    <row r="109" spans="1:8" ht="11.25" customHeight="1" x14ac:dyDescent="0.2">
      <c r="A109" s="27" t="s">
        <v>104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137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5" t="s">
        <v>138</v>
      </c>
      <c r="B111" s="5">
        <v>1</v>
      </c>
      <c r="C111" s="5" t="s">
        <v>82</v>
      </c>
      <c r="D111" s="5" t="s">
        <v>29</v>
      </c>
      <c r="E111" s="5">
        <v>0</v>
      </c>
      <c r="F111" s="5">
        <v>0</v>
      </c>
      <c r="G111" s="5">
        <v>0</v>
      </c>
      <c r="H111" s="5" t="s">
        <v>82</v>
      </c>
    </row>
    <row r="112" spans="1:8" ht="11.25" customHeight="1" x14ac:dyDescent="0.2">
      <c r="A112" s="5" t="s">
        <v>139</v>
      </c>
      <c r="B112" s="5">
        <v>1</v>
      </c>
      <c r="C112" s="5" t="s">
        <v>82</v>
      </c>
      <c r="D112" s="5" t="s">
        <v>21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140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141</v>
      </c>
      <c r="B114" s="5">
        <v>0</v>
      </c>
      <c r="C114" s="5" t="s">
        <v>127</v>
      </c>
      <c r="D114" s="5" t="s">
        <v>72</v>
      </c>
      <c r="E114" s="5">
        <v>0</v>
      </c>
      <c r="F114" s="5">
        <v>0</v>
      </c>
      <c r="G114" s="5">
        <v>38.42</v>
      </c>
      <c r="H114" s="5" t="s">
        <v>127</v>
      </c>
    </row>
    <row r="115" spans="1:8" ht="11.25" customHeight="1" x14ac:dyDescent="0.2">
      <c r="A115" s="5" t="s">
        <v>142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30.74</v>
      </c>
      <c r="H115" s="5" t="s">
        <v>127</v>
      </c>
    </row>
    <row r="116" spans="1:8" ht="11.25" customHeight="1" x14ac:dyDescent="0.2">
      <c r="A116" s="5" t="s">
        <v>143</v>
      </c>
      <c r="B116" s="5">
        <v>0</v>
      </c>
      <c r="C116" s="5" t="s">
        <v>127</v>
      </c>
      <c r="D116" s="5" t="s">
        <v>29</v>
      </c>
      <c r="E116" s="5">
        <v>0</v>
      </c>
      <c r="F116" s="5">
        <v>0</v>
      </c>
      <c r="G116" s="5">
        <v>3.84</v>
      </c>
      <c r="H116" s="5" t="s">
        <v>127</v>
      </c>
    </row>
    <row r="117" spans="1:8" ht="11.25" customHeight="1" x14ac:dyDescent="0.2">
      <c r="A117" s="5" t="s">
        <v>144</v>
      </c>
      <c r="B117" s="5">
        <v>0</v>
      </c>
      <c r="C117" s="5" t="s">
        <v>47</v>
      </c>
      <c r="D117" s="5" t="s">
        <v>29</v>
      </c>
      <c r="E117" s="5">
        <v>0</v>
      </c>
      <c r="F117" s="5">
        <v>0</v>
      </c>
      <c r="G117" s="5">
        <v>0</v>
      </c>
      <c r="H117" s="5" t="s">
        <v>127</v>
      </c>
    </row>
    <row r="118" spans="1:8" ht="11.25" customHeight="1" x14ac:dyDescent="0.2">
      <c r="A118" s="5" t="s">
        <v>145</v>
      </c>
      <c r="B118" s="5">
        <v>0</v>
      </c>
      <c r="C118" s="5" t="s">
        <v>127</v>
      </c>
      <c r="D118" s="5" t="s">
        <v>21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146</v>
      </c>
      <c r="B119" s="5">
        <v>1</v>
      </c>
      <c r="C119" s="5" t="s">
        <v>47</v>
      </c>
      <c r="D119" s="5" t="s">
        <v>72</v>
      </c>
      <c r="E119" s="5">
        <v>0</v>
      </c>
      <c r="F119" s="5">
        <v>0</v>
      </c>
      <c r="G119" s="5">
        <v>7.68</v>
      </c>
      <c r="H119" s="5" t="s">
        <v>127</v>
      </c>
    </row>
    <row r="120" spans="1:8" ht="11.25" customHeight="1" x14ac:dyDescent="0.2">
      <c r="A120" s="5" t="s">
        <v>147</v>
      </c>
      <c r="B120" s="5">
        <v>0</v>
      </c>
      <c r="C120" s="5" t="s">
        <v>127</v>
      </c>
      <c r="D120" s="5" t="s">
        <v>72</v>
      </c>
      <c r="E120" s="5">
        <v>0</v>
      </c>
      <c r="F120" s="5">
        <v>0</v>
      </c>
      <c r="G120" s="5">
        <v>23.05</v>
      </c>
      <c r="H120" s="5" t="s">
        <v>127</v>
      </c>
    </row>
    <row r="121" spans="1:8" ht="11.25" customHeight="1" x14ac:dyDescent="0.2">
      <c r="A121" s="5" t="s">
        <v>148</v>
      </c>
      <c r="B121" s="5">
        <v>1</v>
      </c>
      <c r="C121" s="5" t="s">
        <v>82</v>
      </c>
      <c r="D121" s="5" t="s">
        <v>21</v>
      </c>
      <c r="E121" s="5">
        <v>0</v>
      </c>
      <c r="F121" s="5">
        <v>0</v>
      </c>
      <c r="G121" s="5">
        <v>4</v>
      </c>
      <c r="H121" s="5" t="s">
        <v>82</v>
      </c>
    </row>
    <row r="122" spans="1:8" ht="11.25" customHeight="1" x14ac:dyDescent="0.2">
      <c r="A122" s="5" t="s">
        <v>149</v>
      </c>
      <c r="B122" s="5">
        <v>2</v>
      </c>
      <c r="C122" s="5" t="s">
        <v>132</v>
      </c>
      <c r="D122" s="5" t="s">
        <v>29</v>
      </c>
      <c r="E122" s="5">
        <v>0</v>
      </c>
      <c r="F122" s="5">
        <v>0</v>
      </c>
      <c r="G122" s="5">
        <v>3.69</v>
      </c>
      <c r="H122" s="5"/>
    </row>
    <row r="123" spans="1:8" ht="11.25" customHeight="1" x14ac:dyDescent="0.2">
      <c r="A123" s="5" t="s">
        <v>150</v>
      </c>
      <c r="B123" s="5">
        <v>0</v>
      </c>
      <c r="C123" s="5" t="s">
        <v>127</v>
      </c>
      <c r="D123" s="5" t="s">
        <v>21</v>
      </c>
      <c r="E123" s="5">
        <v>0</v>
      </c>
      <c r="F123" s="5">
        <v>0</v>
      </c>
      <c r="G123" s="5">
        <v>7.06</v>
      </c>
      <c r="H123" s="5" t="s">
        <v>127</v>
      </c>
    </row>
    <row r="124" spans="1:8" ht="11.25" customHeight="1" x14ac:dyDescent="0.2">
      <c r="A124" s="5" t="s">
        <v>151</v>
      </c>
      <c r="B124" s="5">
        <v>0</v>
      </c>
      <c r="C124" s="5" t="s">
        <v>47</v>
      </c>
      <c r="D124" s="5" t="s">
        <v>72</v>
      </c>
      <c r="E124" s="5">
        <v>0</v>
      </c>
      <c r="F124" s="5">
        <v>0</v>
      </c>
      <c r="G124" s="5">
        <v>38.229999999999997</v>
      </c>
      <c r="H124" s="5"/>
    </row>
    <row r="125" spans="1:8" ht="11.25" customHeight="1" x14ac:dyDescent="0.2">
      <c r="A125" s="5" t="s">
        <v>152</v>
      </c>
      <c r="B125" s="5">
        <v>0</v>
      </c>
      <c r="C125" s="5" t="s">
        <v>47</v>
      </c>
      <c r="D125" s="5" t="s">
        <v>72</v>
      </c>
      <c r="E125" s="5">
        <v>0</v>
      </c>
      <c r="F125" s="5">
        <v>0</v>
      </c>
      <c r="G125" s="5">
        <v>7.68</v>
      </c>
      <c r="H125" s="5"/>
    </row>
    <row r="126" spans="1:8" ht="11.25" customHeight="1" x14ac:dyDescent="0.2">
      <c r="A126" s="5" t="s">
        <v>153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5">
        <v>56.85</v>
      </c>
      <c r="H126" s="5"/>
    </row>
    <row r="127" spans="1:8" ht="11.25" customHeight="1" x14ac:dyDescent="0.2">
      <c r="A127" s="5" t="s">
        <v>154</v>
      </c>
      <c r="B127" s="5">
        <v>0</v>
      </c>
      <c r="C127" s="5" t="s">
        <v>127</v>
      </c>
      <c r="D127" s="5" t="s">
        <v>21</v>
      </c>
      <c r="E127" s="5">
        <v>0</v>
      </c>
      <c r="F127" s="5">
        <v>0</v>
      </c>
      <c r="G127" s="5">
        <v>4.07</v>
      </c>
      <c r="H127" s="5" t="s">
        <v>127</v>
      </c>
    </row>
    <row r="128" spans="1:8" ht="11.25" customHeight="1" x14ac:dyDescent="0.2">
      <c r="A128" s="5" t="s">
        <v>155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0</v>
      </c>
      <c r="H128" s="5" t="s">
        <v>127</v>
      </c>
    </row>
    <row r="129" spans="1:8" ht="11.25" customHeight="1" x14ac:dyDescent="0.2">
      <c r="A129" s="5" t="s">
        <v>156</v>
      </c>
      <c r="B129" s="5">
        <v>0</v>
      </c>
      <c r="C129" s="5" t="s">
        <v>157</v>
      </c>
      <c r="D129" s="5" t="s">
        <v>21</v>
      </c>
      <c r="E129" s="5">
        <v>0</v>
      </c>
      <c r="F129" s="5">
        <v>0</v>
      </c>
      <c r="G129" s="5">
        <v>3.61</v>
      </c>
      <c r="H129" s="5" t="s">
        <v>157</v>
      </c>
    </row>
    <row r="130" spans="1:8" ht="11.25" customHeight="1" x14ac:dyDescent="0.2">
      <c r="A130" s="5" t="s">
        <v>158</v>
      </c>
      <c r="B130" s="5">
        <v>0</v>
      </c>
      <c r="C130" s="5" t="s">
        <v>127</v>
      </c>
      <c r="D130" s="5" t="s">
        <v>72</v>
      </c>
      <c r="E130" s="5">
        <v>0</v>
      </c>
      <c r="F130" s="5">
        <v>0</v>
      </c>
      <c r="G130" s="5">
        <v>53.79</v>
      </c>
      <c r="H130" s="5" t="s">
        <v>127</v>
      </c>
    </row>
    <row r="131" spans="1:8" ht="11.25" customHeight="1" x14ac:dyDescent="0.2">
      <c r="A131" s="5" t="s">
        <v>159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37.65</v>
      </c>
      <c r="H131" s="5" t="s">
        <v>127</v>
      </c>
    </row>
    <row r="132" spans="1:8" ht="11.25" customHeight="1" x14ac:dyDescent="0.2">
      <c r="A132" s="5" t="s">
        <v>160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46.11</v>
      </c>
      <c r="H132" s="5" t="s">
        <v>127</v>
      </c>
    </row>
    <row r="133" spans="1:8" ht="11.25" customHeight="1" x14ac:dyDescent="0.2">
      <c r="A133" s="5" t="s">
        <v>161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39.19</v>
      </c>
      <c r="H133" s="5" t="s">
        <v>127</v>
      </c>
    </row>
    <row r="134" spans="1:8" ht="11.25" customHeight="1" x14ac:dyDescent="0.2">
      <c r="A134" s="5" t="s">
        <v>162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23.05</v>
      </c>
      <c r="H134" s="5" t="s">
        <v>127</v>
      </c>
    </row>
    <row r="135" spans="1:8" ht="11.25" customHeight="1" x14ac:dyDescent="0.2">
      <c r="A135" s="5" t="s">
        <v>163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6.92</v>
      </c>
      <c r="H135" s="5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164</v>
      </c>
      <c r="B137" s="5">
        <v>0</v>
      </c>
      <c r="C137" s="5" t="s">
        <v>132</v>
      </c>
      <c r="D137" s="5" t="s">
        <v>48</v>
      </c>
      <c r="E137" s="5">
        <v>0</v>
      </c>
      <c r="F137" s="5">
        <v>0</v>
      </c>
      <c r="G137" s="5">
        <v>8.4499999999999993</v>
      </c>
      <c r="H137" s="5"/>
    </row>
    <row r="138" spans="1:8" ht="11.25" customHeight="1" x14ac:dyDescent="0.2">
      <c r="A138" s="5" t="s">
        <v>165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20.99</v>
      </c>
      <c r="H138" s="5"/>
    </row>
    <row r="139" spans="1:8" ht="11.25" customHeight="1" x14ac:dyDescent="0.2">
      <c r="A139" s="5" t="s">
        <v>166</v>
      </c>
      <c r="B139" s="5">
        <v>0</v>
      </c>
      <c r="C139" s="5" t="s">
        <v>132</v>
      </c>
      <c r="D139" s="5" t="s">
        <v>48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47</v>
      </c>
      <c r="D152" s="5" t="s">
        <v>48</v>
      </c>
      <c r="E152" s="5">
        <v>0</v>
      </c>
      <c r="F152" s="5">
        <v>0</v>
      </c>
      <c r="G152" s="5">
        <v>23.05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132</v>
      </c>
      <c r="D153" s="5" t="s">
        <v>48</v>
      </c>
      <c r="E153" s="5">
        <v>0</v>
      </c>
      <c r="F153" s="5">
        <v>0</v>
      </c>
      <c r="G153" s="5">
        <v>3.84</v>
      </c>
      <c r="H153" s="5"/>
    </row>
    <row r="154" spans="1:8" ht="11.25" customHeight="1" x14ac:dyDescent="0.2">
      <c r="A154" s="27" t="s">
        <v>181</v>
      </c>
      <c r="B154" s="27"/>
      <c r="C154" s="27"/>
      <c r="D154" s="27"/>
      <c r="E154" s="27"/>
      <c r="F154" s="27"/>
      <c r="G154" s="9">
        <f>SUM(G111:G153)</f>
        <v>491.96000000000004</v>
      </c>
      <c r="H154" s="5"/>
    </row>
    <row r="155" spans="1:8" ht="11.25" customHeight="1" x14ac:dyDescent="0.2">
      <c r="A155" s="27" t="s">
        <v>182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5" t="s">
        <v>183</v>
      </c>
      <c r="B156" s="5">
        <v>0</v>
      </c>
      <c r="C156" s="5" t="s">
        <v>157</v>
      </c>
      <c r="D156" s="5" t="s">
        <v>21</v>
      </c>
      <c r="E156" s="5">
        <v>6</v>
      </c>
      <c r="F156" s="5">
        <v>57.72</v>
      </c>
      <c r="G156" s="5">
        <v>346.29</v>
      </c>
      <c r="H156" s="5" t="s">
        <v>157</v>
      </c>
    </row>
    <row r="157" spans="1:8" ht="11.25" customHeight="1" x14ac:dyDescent="0.2">
      <c r="A157" s="27" t="s">
        <v>184</v>
      </c>
      <c r="B157" s="27"/>
      <c r="C157" s="27"/>
      <c r="D157" s="27"/>
      <c r="E157" s="27"/>
      <c r="F157" s="27"/>
      <c r="G157" s="9">
        <f>SUM(G156)</f>
        <v>346.29</v>
      </c>
      <c r="H157" s="5"/>
    </row>
    <row r="158" spans="1:8" ht="11.25" customHeight="1" x14ac:dyDescent="0.2">
      <c r="A158" s="27" t="s">
        <v>185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5" t="s">
        <v>186</v>
      </c>
      <c r="B159" s="5">
        <v>2</v>
      </c>
      <c r="C159" s="5" t="s">
        <v>132</v>
      </c>
      <c r="D159" s="5" t="s">
        <v>72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187</v>
      </c>
      <c r="B160" s="5">
        <v>1</v>
      </c>
      <c r="C160" s="5" t="s">
        <v>14</v>
      </c>
      <c r="D160" s="5" t="s">
        <v>72</v>
      </c>
      <c r="E160" s="5">
        <v>3</v>
      </c>
      <c r="F160" s="5">
        <v>19.059999999999999</v>
      </c>
      <c r="G160" s="5">
        <v>0.68600000000000005</v>
      </c>
      <c r="H160" s="5" t="s">
        <v>24</v>
      </c>
    </row>
    <row r="161" spans="1:8" ht="11.25" customHeight="1" x14ac:dyDescent="0.2">
      <c r="A161" s="5" t="s">
        <v>188</v>
      </c>
      <c r="B161" s="5">
        <v>5</v>
      </c>
      <c r="C161" s="5" t="s">
        <v>42</v>
      </c>
      <c r="D161" s="5" t="s">
        <v>72</v>
      </c>
      <c r="E161" s="5">
        <v>0</v>
      </c>
      <c r="F161" s="5">
        <v>0</v>
      </c>
      <c r="G161" s="5">
        <v>0</v>
      </c>
      <c r="H161" s="5" t="s">
        <v>43</v>
      </c>
    </row>
    <row r="162" spans="1:8" ht="11.25" customHeight="1" x14ac:dyDescent="0.2">
      <c r="A162" s="27" t="s">
        <v>189</v>
      </c>
      <c r="B162" s="27"/>
      <c r="C162" s="27"/>
      <c r="D162" s="27"/>
      <c r="E162" s="27"/>
      <c r="F162" s="27"/>
      <c r="G162" s="9">
        <f>SUM(G159:G161)</f>
        <v>0.68600000000000005</v>
      </c>
      <c r="H162" s="5"/>
    </row>
    <row r="163" spans="1:8" ht="11.25" customHeight="1" x14ac:dyDescent="0.2">
      <c r="A163" s="27" t="s">
        <v>190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5" t="s">
        <v>191</v>
      </c>
      <c r="B164" s="5">
        <v>2</v>
      </c>
      <c r="C164" s="5" t="s">
        <v>132</v>
      </c>
      <c r="D164" s="5" t="s">
        <v>72</v>
      </c>
      <c r="E164" s="5">
        <v>0</v>
      </c>
      <c r="F164" s="5">
        <v>0</v>
      </c>
      <c r="G164" s="5">
        <v>7.39</v>
      </c>
      <c r="H164" s="5"/>
    </row>
    <row r="165" spans="1:8" ht="11.25" customHeight="1" x14ac:dyDescent="0.2">
      <c r="A165" s="5" t="s">
        <v>192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193</v>
      </c>
      <c r="B166" s="5">
        <v>1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7" t="s">
        <v>194</v>
      </c>
      <c r="B167" s="27"/>
      <c r="C167" s="27"/>
      <c r="D167" s="27"/>
      <c r="E167" s="27"/>
      <c r="F167" s="27"/>
      <c r="G167" s="9">
        <f>SUM(G164:G166)</f>
        <v>7.39</v>
      </c>
      <c r="H167" s="5"/>
    </row>
    <row r="168" spans="1:8" ht="11.25" customHeight="1" x14ac:dyDescent="0.2">
      <c r="A168" s="27" t="s">
        <v>195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5" t="s">
        <v>196</v>
      </c>
      <c r="B169" s="5">
        <v>1</v>
      </c>
      <c r="C169" s="5" t="s">
        <v>10</v>
      </c>
      <c r="D169" s="5" t="s">
        <v>72</v>
      </c>
      <c r="E169" s="5">
        <v>0</v>
      </c>
      <c r="F169" s="5">
        <v>0</v>
      </c>
      <c r="G169" s="5">
        <v>0</v>
      </c>
      <c r="H169" s="5" t="s">
        <v>26</v>
      </c>
    </row>
    <row r="170" spans="1:8" ht="11.25" customHeight="1" x14ac:dyDescent="0.2">
      <c r="A170" s="5" t="s">
        <v>197</v>
      </c>
      <c r="B170" s="5">
        <v>1</v>
      </c>
      <c r="C170" s="5" t="s">
        <v>132</v>
      </c>
      <c r="D170" s="5" t="s">
        <v>72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7" t="s">
        <v>198</v>
      </c>
      <c r="B171" s="27"/>
      <c r="C171" s="27"/>
      <c r="D171" s="27"/>
      <c r="E171" s="27"/>
      <c r="F171" s="27"/>
      <c r="G171" s="9">
        <f>SUM(G169:G170)</f>
        <v>0</v>
      </c>
      <c r="H171" s="5"/>
    </row>
    <row r="172" spans="1:8" ht="11.25" customHeight="1" x14ac:dyDescent="0.2">
      <c r="A172" s="27" t="s">
        <v>199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5" t="s">
        <v>200</v>
      </c>
      <c r="B173" s="5">
        <v>0</v>
      </c>
      <c r="C173" s="5" t="s">
        <v>201</v>
      </c>
      <c r="D173" s="5" t="s">
        <v>72</v>
      </c>
      <c r="E173" s="5">
        <v>0</v>
      </c>
      <c r="F173" s="5">
        <v>0</v>
      </c>
      <c r="G173" s="5">
        <v>4</v>
      </c>
      <c r="H173" s="5" t="s">
        <v>201</v>
      </c>
    </row>
    <row r="174" spans="1:8" ht="11.25" customHeight="1" x14ac:dyDescent="0.2">
      <c r="A174" s="5" t="s">
        <v>202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3.69</v>
      </c>
      <c r="H174" s="5" t="s">
        <v>201</v>
      </c>
    </row>
    <row r="175" spans="1:8" ht="11.25" customHeight="1" x14ac:dyDescent="0.2">
      <c r="A175" s="27" t="s">
        <v>203</v>
      </c>
      <c r="B175" s="27"/>
      <c r="C175" s="27"/>
      <c r="D175" s="27"/>
      <c r="E175" s="27"/>
      <c r="F175" s="27"/>
      <c r="G175" s="9">
        <f>SUM(G173:G174)</f>
        <v>7.6899999999999995</v>
      </c>
      <c r="H175" s="5"/>
    </row>
    <row r="176" spans="1:8" ht="11.25" customHeight="1" x14ac:dyDescent="0.2">
      <c r="A176" s="27" t="s">
        <v>204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5" t="s">
        <v>205</v>
      </c>
      <c r="B177" s="5">
        <v>0</v>
      </c>
      <c r="C177" s="5" t="s">
        <v>132</v>
      </c>
      <c r="D177" s="5"/>
      <c r="E177" s="5">
        <v>0</v>
      </c>
      <c r="F177" s="5">
        <v>0</v>
      </c>
      <c r="G177" s="5">
        <v>152.06</v>
      </c>
      <c r="H177" s="5"/>
    </row>
    <row r="178" spans="1:8" ht="11.25" customHeight="1" x14ac:dyDescent="0.2">
      <c r="A178" s="27" t="s">
        <v>206</v>
      </c>
      <c r="B178" s="27"/>
      <c r="C178" s="27"/>
      <c r="D178" s="27"/>
      <c r="E178" s="27"/>
      <c r="F178" s="27"/>
      <c r="G178" s="9">
        <f>SUM(G177)</f>
        <v>152.06</v>
      </c>
      <c r="H178" s="5"/>
    </row>
    <row r="179" spans="1:8" ht="11.25" customHeight="1" x14ac:dyDescent="0.2">
      <c r="A179" s="27" t="s">
        <v>207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54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5" t="s">
        <v>208</v>
      </c>
      <c r="B181" s="5">
        <v>0</v>
      </c>
      <c r="C181" s="5" t="s">
        <v>132</v>
      </c>
      <c r="D181" s="5" t="s">
        <v>48</v>
      </c>
      <c r="E181" s="5">
        <v>0</v>
      </c>
      <c r="F181" s="5">
        <v>0</v>
      </c>
      <c r="G181" s="5">
        <v>94.57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132</v>
      </c>
      <c r="D182" s="5" t="s">
        <v>48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7" t="s">
        <v>211</v>
      </c>
      <c r="B184" s="27"/>
      <c r="C184" s="27"/>
      <c r="D184" s="27"/>
      <c r="E184" s="27"/>
      <c r="F184" s="27"/>
      <c r="G184" s="9">
        <f>SUM(G181:G183)</f>
        <v>94.57</v>
      </c>
      <c r="H184" s="5"/>
    </row>
    <row r="185" spans="1:8" ht="11.25" customHeight="1" x14ac:dyDescent="0.2">
      <c r="A185" s="27" t="s">
        <v>212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5" t="s">
        <v>213</v>
      </c>
      <c r="B186" s="5">
        <v>1</v>
      </c>
      <c r="C186" s="5" t="s">
        <v>10</v>
      </c>
      <c r="D186" s="5" t="s">
        <v>72</v>
      </c>
      <c r="E186" s="5">
        <v>0</v>
      </c>
      <c r="F186" s="5">
        <v>0</v>
      </c>
      <c r="G186" s="5">
        <v>11.66</v>
      </c>
      <c r="H186" s="5" t="s">
        <v>26</v>
      </c>
    </row>
    <row r="187" spans="1:8" ht="11.25" customHeight="1" x14ac:dyDescent="0.2">
      <c r="A187" s="5" t="s">
        <v>214</v>
      </c>
      <c r="B187" s="5">
        <v>1</v>
      </c>
      <c r="C187" s="5" t="s">
        <v>132</v>
      </c>
      <c r="D187" s="5" t="s">
        <v>72</v>
      </c>
      <c r="E187" s="5">
        <v>0</v>
      </c>
      <c r="F187" s="5">
        <v>0</v>
      </c>
      <c r="G187" s="5">
        <v>5.85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216</v>
      </c>
      <c r="D188" s="5" t="s">
        <v>21</v>
      </c>
      <c r="E188" s="5">
        <v>0</v>
      </c>
      <c r="F188" s="5">
        <v>0</v>
      </c>
      <c r="G188" s="5">
        <v>0</v>
      </c>
      <c r="H188" s="5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218</v>
      </c>
      <c r="B190" s="5">
        <v>0</v>
      </c>
      <c r="C190" s="5" t="s">
        <v>132</v>
      </c>
      <c r="D190" s="5" t="s">
        <v>48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219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7" t="s">
        <v>221</v>
      </c>
      <c r="B193" s="27"/>
      <c r="C193" s="27"/>
      <c r="D193" s="27"/>
      <c r="E193" s="27"/>
      <c r="F193" s="27"/>
      <c r="G193" s="9">
        <f>SUM(G186:G192)</f>
        <v>17.509999999999998</v>
      </c>
      <c r="H193" s="5"/>
    </row>
    <row r="194" spans="1:8" ht="11.25" customHeight="1" x14ac:dyDescent="0.2">
      <c r="A194" s="27" t="s">
        <v>222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5" t="s">
        <v>223</v>
      </c>
      <c r="B195" s="5">
        <v>1</v>
      </c>
      <c r="C195" s="5" t="s">
        <v>132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ht="11.25" customHeight="1" x14ac:dyDescent="0.2">
      <c r="A197" s="5" t="s">
        <v>227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228</v>
      </c>
      <c r="B198" s="5">
        <v>0</v>
      </c>
      <c r="C198" s="5" t="s">
        <v>132</v>
      </c>
      <c r="D198" s="5" t="s">
        <v>72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229</v>
      </c>
      <c r="B199" s="5">
        <v>0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1</v>
      </c>
      <c r="C201" s="5" t="s">
        <v>10</v>
      </c>
      <c r="D201" s="5" t="s">
        <v>21</v>
      </c>
      <c r="E201" s="5">
        <v>0</v>
      </c>
      <c r="F201" s="5">
        <v>0</v>
      </c>
      <c r="G201" s="5">
        <v>0</v>
      </c>
      <c r="H201" s="5" t="s">
        <v>26</v>
      </c>
    </row>
    <row r="202" spans="1:8" ht="11.25" customHeight="1" x14ac:dyDescent="0.2">
      <c r="A202" s="5" t="s">
        <v>232</v>
      </c>
      <c r="B202" s="5">
        <v>1</v>
      </c>
      <c r="C202" s="5" t="s">
        <v>233</v>
      </c>
      <c r="D202" s="5" t="s">
        <v>72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11.25" customHeight="1" x14ac:dyDescent="0.2">
      <c r="A203" s="5" t="s">
        <v>234</v>
      </c>
      <c r="B203" s="5">
        <v>3</v>
      </c>
      <c r="C203" s="5" t="s">
        <v>235</v>
      </c>
      <c r="D203" s="5" t="s">
        <v>11</v>
      </c>
      <c r="E203" s="5">
        <v>0</v>
      </c>
      <c r="F203" s="5">
        <v>0</v>
      </c>
      <c r="G203" s="5">
        <v>0</v>
      </c>
      <c r="H203" s="5" t="s">
        <v>49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7" t="s">
        <v>239</v>
      </c>
      <c r="B205" s="27"/>
      <c r="C205" s="27"/>
      <c r="D205" s="27"/>
      <c r="E205" s="27"/>
      <c r="F205" s="27"/>
      <c r="G205" s="9">
        <f>SUM(G195:G204)</f>
        <v>0</v>
      </c>
      <c r="H205" s="5"/>
    </row>
    <row r="206" spans="1:8" ht="11.25" customHeight="1" x14ac:dyDescent="0.2">
      <c r="A206" s="27" t="s">
        <v>240</v>
      </c>
      <c r="B206" s="27"/>
      <c r="C206" s="27"/>
      <c r="D206" s="27"/>
      <c r="E206" s="27"/>
      <c r="F206" s="27"/>
      <c r="G206" s="9">
        <f>G36+G41+G44+G108+G154+G157+G162+G167+G171+G175+G178+G184+G193+G205</f>
        <v>2189.2430000000004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6" workbookViewId="0">
      <selection activeCell="A236" sqref="A236"/>
    </sheetView>
  </sheetViews>
  <sheetFormatPr defaultRowHeight="11.25" customHeight="1" x14ac:dyDescent="0.2"/>
  <cols>
    <col min="1" max="1" width="43.7109375" style="4" customWidth="1"/>
    <col min="2" max="6" width="9.140625" style="4"/>
    <col min="7" max="7" width="11.42578125" style="4" customWidth="1"/>
    <col min="8" max="16384" width="9.140625" style="4"/>
  </cols>
  <sheetData>
    <row r="1" spans="1:8" s="2" customFormat="1" ht="11.25" customHeight="1" x14ac:dyDescent="0.25">
      <c r="A1" s="1" t="s">
        <v>246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2.25" customHeight="1" x14ac:dyDescent="0.2">
      <c r="A3" s="11" t="s">
        <v>1</v>
      </c>
      <c r="B3" s="29" t="s">
        <v>2</v>
      </c>
      <c r="C3" s="32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3" t="s">
        <v>247</v>
      </c>
      <c r="B4" s="12"/>
      <c r="C4" s="12"/>
      <c r="D4" s="11"/>
      <c r="E4" s="11"/>
      <c r="F4" s="11"/>
      <c r="G4" s="11">
        <v>237.45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179.7</v>
      </c>
      <c r="F6" s="17">
        <v>2.4379999999999997</v>
      </c>
      <c r="G6" s="17">
        <f>E6*F6*B6/1000</f>
        <v>131.43257999999997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179.7</v>
      </c>
      <c r="F7" s="17">
        <v>3.4238</v>
      </c>
      <c r="G7" s="17">
        <f t="shared" ref="G7:G36" si="0">E7*F7*B7/1000</f>
        <v>7.3830823199999998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1078.3</v>
      </c>
      <c r="F8" s="17">
        <v>2.1093999999999999</v>
      </c>
      <c r="G8" s="17">
        <f t="shared" si="0"/>
        <v>118.27743303999999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1078.3</v>
      </c>
      <c r="F9" s="17">
        <v>2.6924000000000001</v>
      </c>
      <c r="G9" s="17">
        <f t="shared" si="0"/>
        <v>34.838579039999999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21</v>
      </c>
      <c r="F10" s="17">
        <v>3.2648000000000001</v>
      </c>
      <c r="G10" s="17">
        <f t="shared" si="0"/>
        <v>20.568240000000003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21</v>
      </c>
      <c r="F11" s="17">
        <v>20.8078</v>
      </c>
      <c r="G11" s="17">
        <f t="shared" si="0"/>
        <v>22.722117599999997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17">
        <v>3.4450000000000003</v>
      </c>
      <c r="G12" s="17">
        <f t="shared" si="0"/>
        <v>9.3015000000000008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7">
        <v>0</v>
      </c>
      <c r="G13" s="17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64</v>
      </c>
      <c r="F14" s="17">
        <v>8.8721999999999994</v>
      </c>
      <c r="G14" s="17">
        <f t="shared" si="0"/>
        <v>0.56782080000000001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21</v>
      </c>
      <c r="E15" s="5">
        <v>2976</v>
      </c>
      <c r="F15" s="17">
        <v>2.9468000000000001</v>
      </c>
      <c r="G15" s="17">
        <f t="shared" si="0"/>
        <v>8.7696768000000009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29</v>
      </c>
      <c r="E16" s="5">
        <v>210</v>
      </c>
      <c r="F16" s="17">
        <v>1.8338000000000001</v>
      </c>
      <c r="G16" s="17">
        <f t="shared" si="0"/>
        <v>0.385098</v>
      </c>
      <c r="H16" s="5" t="s">
        <v>26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21</v>
      </c>
      <c r="E17" s="5">
        <v>0</v>
      </c>
      <c r="F17" s="17">
        <v>0</v>
      </c>
      <c r="G17" s="17">
        <f t="shared" si="0"/>
        <v>0</v>
      </c>
      <c r="H17" s="5" t="s">
        <v>26</v>
      </c>
    </row>
    <row r="18" spans="1:8" ht="11.25" customHeight="1" x14ac:dyDescent="0.2">
      <c r="A18" s="5" t="s">
        <v>31</v>
      </c>
      <c r="B18" s="5">
        <v>2</v>
      </c>
      <c r="C18" s="5" t="s">
        <v>10</v>
      </c>
      <c r="D18" s="5" t="s">
        <v>11</v>
      </c>
      <c r="E18" s="5">
        <v>14.6</v>
      </c>
      <c r="F18" s="17">
        <v>4.2824</v>
      </c>
      <c r="G18" s="17">
        <f t="shared" si="0"/>
        <v>0.12504608</v>
      </c>
      <c r="H18" s="5" t="s">
        <v>32</v>
      </c>
    </row>
    <row r="19" spans="1:8" ht="11.25" customHeight="1" x14ac:dyDescent="0.2">
      <c r="A19" s="5" t="s">
        <v>33</v>
      </c>
      <c r="B19" s="5">
        <v>2</v>
      </c>
      <c r="C19" s="5" t="s">
        <v>10</v>
      </c>
      <c r="D19" s="5" t="s">
        <v>21</v>
      </c>
      <c r="E19" s="5">
        <v>0</v>
      </c>
      <c r="F19" s="17">
        <v>0</v>
      </c>
      <c r="G19" s="17">
        <f t="shared" si="0"/>
        <v>0</v>
      </c>
      <c r="H19" s="5" t="s">
        <v>26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0</v>
      </c>
      <c r="F20" s="17">
        <v>0</v>
      </c>
      <c r="G20" s="17">
        <f t="shared" si="0"/>
        <v>0</v>
      </c>
      <c r="H20" s="5" t="s">
        <v>26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57.5</v>
      </c>
      <c r="F21" s="17">
        <v>2.6394000000000002</v>
      </c>
      <c r="G21" s="17">
        <f t="shared" si="0"/>
        <v>0.1517655</v>
      </c>
      <c r="H21" s="5" t="s">
        <v>26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452.1</v>
      </c>
      <c r="F22" s="17">
        <v>5.3212000000000002</v>
      </c>
      <c r="G22" s="17">
        <f t="shared" si="0"/>
        <v>2.4057145200000001</v>
      </c>
      <c r="H22" s="5" t="s">
        <v>32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20.2</v>
      </c>
      <c r="F23" s="17">
        <v>2.6394000000000002</v>
      </c>
      <c r="G23" s="17">
        <f t="shared" si="0"/>
        <v>5.3315880000000003E-2</v>
      </c>
      <c r="H23" s="5" t="s">
        <v>26</v>
      </c>
    </row>
    <row r="24" spans="1:8" ht="11.25" customHeight="1" x14ac:dyDescent="0.2">
      <c r="A24" s="5" t="s">
        <v>38</v>
      </c>
      <c r="B24" s="5">
        <v>1</v>
      </c>
      <c r="C24" s="5" t="s">
        <v>10</v>
      </c>
      <c r="D24" s="5" t="s">
        <v>11</v>
      </c>
      <c r="E24" s="5">
        <v>10.8</v>
      </c>
      <c r="F24" s="17">
        <v>2.1412</v>
      </c>
      <c r="G24" s="17">
        <f t="shared" si="0"/>
        <v>2.312496E-2</v>
      </c>
      <c r="H24" s="5" t="s">
        <v>26</v>
      </c>
    </row>
    <row r="25" spans="1:8" ht="11.25" customHeight="1" x14ac:dyDescent="0.2">
      <c r="A25" s="5" t="s">
        <v>39</v>
      </c>
      <c r="B25" s="5">
        <v>2</v>
      </c>
      <c r="C25" s="5" t="s">
        <v>10</v>
      </c>
      <c r="D25" s="5" t="s">
        <v>11</v>
      </c>
      <c r="E25" s="5">
        <v>944</v>
      </c>
      <c r="F25" s="17">
        <v>2.1517999999999997</v>
      </c>
      <c r="G25" s="17">
        <f t="shared" si="0"/>
        <v>4.0625983999999997</v>
      </c>
      <c r="H25" s="5" t="s">
        <v>32</v>
      </c>
    </row>
    <row r="26" spans="1:8" ht="11.25" customHeight="1" x14ac:dyDescent="0.2">
      <c r="A26" s="6" t="s">
        <v>40</v>
      </c>
      <c r="B26" s="7"/>
      <c r="C26" s="7"/>
      <c r="D26" s="7"/>
      <c r="E26" s="7"/>
      <c r="F26" s="18">
        <v>0</v>
      </c>
      <c r="G26" s="17">
        <f t="shared" si="0"/>
        <v>0</v>
      </c>
      <c r="H26" s="8"/>
    </row>
    <row r="27" spans="1:8" ht="11.25" customHeight="1" x14ac:dyDescent="0.2">
      <c r="A27" s="5" t="s">
        <v>41</v>
      </c>
      <c r="B27" s="5">
        <v>5</v>
      </c>
      <c r="C27" s="5" t="s">
        <v>42</v>
      </c>
      <c r="D27" s="5" t="s">
        <v>29</v>
      </c>
      <c r="E27" s="5">
        <v>0</v>
      </c>
      <c r="F27" s="17">
        <v>0</v>
      </c>
      <c r="G27" s="17">
        <f t="shared" si="0"/>
        <v>0</v>
      </c>
      <c r="H27" s="5" t="s">
        <v>43</v>
      </c>
    </row>
    <row r="28" spans="1:8" ht="11.25" customHeight="1" x14ac:dyDescent="0.2">
      <c r="A28" s="5" t="s">
        <v>44</v>
      </c>
      <c r="B28" s="5">
        <v>5</v>
      </c>
      <c r="C28" s="5" t="s">
        <v>42</v>
      </c>
      <c r="D28" s="5" t="s">
        <v>21</v>
      </c>
      <c r="E28" s="5">
        <v>0</v>
      </c>
      <c r="F28" s="17">
        <v>0</v>
      </c>
      <c r="G28" s="17">
        <f t="shared" si="0"/>
        <v>0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>
        <v>0</v>
      </c>
      <c r="G29" s="17">
        <f t="shared" si="0"/>
        <v>0</v>
      </c>
      <c r="H29" s="8"/>
    </row>
    <row r="30" spans="1:8" ht="11.25" customHeight="1" x14ac:dyDescent="0.2">
      <c r="A30" s="5" t="s">
        <v>46</v>
      </c>
      <c r="B30" s="5">
        <v>0</v>
      </c>
      <c r="C30" s="5" t="s">
        <v>47</v>
      </c>
      <c r="D30" s="5" t="s">
        <v>48</v>
      </c>
      <c r="E30" s="5">
        <v>0</v>
      </c>
      <c r="F30" s="17">
        <v>0</v>
      </c>
      <c r="G30" s="5">
        <v>14.38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47</v>
      </c>
      <c r="D31" s="5" t="s">
        <v>48</v>
      </c>
      <c r="E31" s="5">
        <v>0</v>
      </c>
      <c r="F31" s="17">
        <v>0</v>
      </c>
      <c r="G31" s="17">
        <f t="shared" si="0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900</v>
      </c>
      <c r="F32" s="17">
        <v>1.7702</v>
      </c>
      <c r="G32" s="17">
        <f t="shared" si="0"/>
        <v>1.59318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900</v>
      </c>
      <c r="F33" s="17">
        <v>1.7702</v>
      </c>
      <c r="G33" s="17">
        <f t="shared" si="0"/>
        <v>1.59318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>
        <v>0</v>
      </c>
      <c r="G34" s="17">
        <f t="shared" si="0"/>
        <v>0</v>
      </c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19</v>
      </c>
      <c r="F35" s="17">
        <v>8.7873999999999999</v>
      </c>
      <c r="G35" s="17">
        <f t="shared" si="0"/>
        <v>61.107579599999994</v>
      </c>
      <c r="H35" s="5"/>
    </row>
    <row r="36" spans="1:8" ht="11.25" customHeight="1" x14ac:dyDescent="0.2">
      <c r="A36" s="5" t="s">
        <v>56</v>
      </c>
      <c r="B36" s="5">
        <v>24</v>
      </c>
      <c r="C36" s="5" t="s">
        <v>10</v>
      </c>
      <c r="D36" s="5" t="s">
        <v>48</v>
      </c>
      <c r="E36" s="5">
        <v>60.6</v>
      </c>
      <c r="F36" s="17">
        <v>3.8054000000000001</v>
      </c>
      <c r="G36" s="17">
        <f t="shared" si="0"/>
        <v>5.5345737599999998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445.27620630000007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>
        <v>1.4</v>
      </c>
      <c r="F39" s="5">
        <v>288.01</v>
      </c>
      <c r="G39" s="17">
        <f>E39*F39*B39/1000</f>
        <v>147.57632399999997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1.4</v>
      </c>
      <c r="F41" s="5">
        <v>241.88</v>
      </c>
      <c r="G41" s="17">
        <f t="shared" ref="G41" si="1">E41*F41*B41/1000</f>
        <v>123.93931199999997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271.51563599999997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5">
        <v>0.41</v>
      </c>
      <c r="F44" s="5">
        <v>537.61</v>
      </c>
      <c r="G44" s="17">
        <f>E44*F44*B44/1000</f>
        <v>80.67375659999999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80.67375659999999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29</v>
      </c>
      <c r="E54" s="5">
        <v>0</v>
      </c>
      <c r="F54" s="5">
        <v>0</v>
      </c>
      <c r="G54" s="5">
        <v>37.200000000000003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48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21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48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29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21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48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21</v>
      </c>
      <c r="E62" s="5">
        <v>0</v>
      </c>
      <c r="F62" s="5">
        <v>0</v>
      </c>
      <c r="G62" s="5">
        <v>3.84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48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48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8.07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7.3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48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29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21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21</v>
      </c>
      <c r="E74" s="5">
        <v>0</v>
      </c>
      <c r="F74" s="5">
        <v>0</v>
      </c>
      <c r="G74" s="5">
        <v>3.84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15.37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38.42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3.69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4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21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15.37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21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38.42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22.29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23.82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48</v>
      </c>
      <c r="E100" s="5">
        <v>0</v>
      </c>
      <c r="F100" s="5">
        <v>0</v>
      </c>
      <c r="G100" s="5">
        <v>4.07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3.61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29</v>
      </c>
      <c r="E102" s="5">
        <v>0</v>
      </c>
      <c r="F102" s="5">
        <v>0</v>
      </c>
      <c r="G102" s="5">
        <v>7.68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21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76.849999999999994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132</v>
      </c>
      <c r="D108" s="5" t="s">
        <v>48</v>
      </c>
      <c r="E108" s="5">
        <v>0</v>
      </c>
      <c r="F108" s="5">
        <v>0</v>
      </c>
      <c r="G108" s="5">
        <v>38.42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352.26</v>
      </c>
      <c r="H109" s="5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82</v>
      </c>
      <c r="D112" s="5" t="s">
        <v>29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139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140</v>
      </c>
      <c r="B114" s="5">
        <v>1</v>
      </c>
      <c r="C114" s="5" t="s">
        <v>82</v>
      </c>
      <c r="D114" s="5" t="s">
        <v>21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38.42</v>
      </c>
      <c r="H115" s="5" t="s">
        <v>127</v>
      </c>
    </row>
    <row r="116" spans="1:8" ht="11.25" customHeight="1" x14ac:dyDescent="0.2">
      <c r="A116" s="5" t="s">
        <v>142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30.74</v>
      </c>
      <c r="H116" s="5" t="s">
        <v>127</v>
      </c>
    </row>
    <row r="117" spans="1:8" ht="11.25" customHeight="1" x14ac:dyDescent="0.2">
      <c r="A117" s="5" t="s">
        <v>143</v>
      </c>
      <c r="B117" s="5">
        <v>0</v>
      </c>
      <c r="C117" s="5" t="s">
        <v>127</v>
      </c>
      <c r="D117" s="5" t="s">
        <v>29</v>
      </c>
      <c r="E117" s="5">
        <v>0</v>
      </c>
      <c r="F117" s="5">
        <v>0</v>
      </c>
      <c r="G117" s="5">
        <v>3.84</v>
      </c>
      <c r="H117" s="5" t="s">
        <v>127</v>
      </c>
    </row>
    <row r="118" spans="1:8" ht="11.25" customHeight="1" x14ac:dyDescent="0.2">
      <c r="A118" s="5" t="s">
        <v>144</v>
      </c>
      <c r="B118" s="5">
        <v>0</v>
      </c>
      <c r="C118" s="5" t="s">
        <v>47</v>
      </c>
      <c r="D118" s="5" t="s">
        <v>29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145</v>
      </c>
      <c r="B119" s="5">
        <v>0</v>
      </c>
      <c r="C119" s="5" t="s">
        <v>127</v>
      </c>
      <c r="D119" s="5" t="s">
        <v>21</v>
      </c>
      <c r="E119" s="5">
        <v>0</v>
      </c>
      <c r="F119" s="5">
        <v>0</v>
      </c>
      <c r="G119" s="5">
        <v>0</v>
      </c>
      <c r="H119" s="5" t="s">
        <v>127</v>
      </c>
    </row>
    <row r="120" spans="1:8" s="21" customFormat="1" ht="11.25" customHeight="1" x14ac:dyDescent="0.2">
      <c r="A120" s="20" t="s">
        <v>146</v>
      </c>
      <c r="B120" s="20">
        <v>1</v>
      </c>
      <c r="C120" s="20" t="s">
        <v>47</v>
      </c>
      <c r="D120" s="20" t="s">
        <v>72</v>
      </c>
      <c r="E120" s="20">
        <v>0</v>
      </c>
      <c r="F120" s="20">
        <v>0</v>
      </c>
      <c r="G120" s="20">
        <v>29.63</v>
      </c>
      <c r="H120" s="20" t="s">
        <v>127</v>
      </c>
    </row>
    <row r="121" spans="1:8" ht="11.25" customHeight="1" x14ac:dyDescent="0.2">
      <c r="A121" s="5" t="s">
        <v>147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23.05</v>
      </c>
      <c r="H121" s="5" t="s">
        <v>127</v>
      </c>
    </row>
    <row r="122" spans="1:8" ht="11.25" customHeight="1" x14ac:dyDescent="0.2">
      <c r="A122" s="5" t="s">
        <v>148</v>
      </c>
      <c r="B122" s="5">
        <v>1</v>
      </c>
      <c r="C122" s="5" t="s">
        <v>82</v>
      </c>
      <c r="D122" s="5" t="s">
        <v>21</v>
      </c>
      <c r="E122" s="5">
        <v>0</v>
      </c>
      <c r="F122" s="5">
        <v>0</v>
      </c>
      <c r="G122" s="5">
        <v>4</v>
      </c>
      <c r="H122" s="5" t="s">
        <v>82</v>
      </c>
    </row>
    <row r="123" spans="1:8" ht="11.25" customHeight="1" x14ac:dyDescent="0.2">
      <c r="A123" s="5" t="s">
        <v>149</v>
      </c>
      <c r="B123" s="5">
        <v>2</v>
      </c>
      <c r="C123" s="5" t="s">
        <v>132</v>
      </c>
      <c r="D123" s="5" t="s">
        <v>29</v>
      </c>
      <c r="E123" s="5">
        <v>0</v>
      </c>
      <c r="F123" s="5">
        <v>0</v>
      </c>
      <c r="G123" s="5">
        <v>3.69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127</v>
      </c>
      <c r="D124" s="5" t="s">
        <v>21</v>
      </c>
      <c r="E124" s="5">
        <v>0</v>
      </c>
      <c r="F124" s="5">
        <v>0</v>
      </c>
      <c r="G124" s="5">
        <v>7.06</v>
      </c>
      <c r="H124" s="5" t="s">
        <v>127</v>
      </c>
    </row>
    <row r="125" spans="1:8" s="21" customFormat="1" ht="11.25" customHeight="1" x14ac:dyDescent="0.2">
      <c r="A125" s="20" t="s">
        <v>151</v>
      </c>
      <c r="B125" s="20">
        <v>0</v>
      </c>
      <c r="C125" s="20" t="s">
        <v>47</v>
      </c>
      <c r="D125" s="20" t="s">
        <v>72</v>
      </c>
      <c r="E125" s="20">
        <v>0</v>
      </c>
      <c r="F125" s="20">
        <v>0</v>
      </c>
      <c r="G125" s="20">
        <v>42.23</v>
      </c>
      <c r="H125" s="20"/>
    </row>
    <row r="126" spans="1:8" s="21" customFormat="1" ht="11.25" customHeight="1" x14ac:dyDescent="0.2">
      <c r="A126" s="20" t="s">
        <v>152</v>
      </c>
      <c r="B126" s="20">
        <v>0</v>
      </c>
      <c r="C126" s="20" t="s">
        <v>47</v>
      </c>
      <c r="D126" s="20" t="s">
        <v>72</v>
      </c>
      <c r="E126" s="20">
        <v>0</v>
      </c>
      <c r="F126" s="20">
        <v>0</v>
      </c>
      <c r="G126" s="20">
        <v>5.34</v>
      </c>
      <c r="H126" s="20"/>
    </row>
    <row r="127" spans="1:8" s="21" customFormat="1" ht="11.25" customHeight="1" x14ac:dyDescent="0.2">
      <c r="A127" s="20" t="s">
        <v>153</v>
      </c>
      <c r="B127" s="20">
        <v>0</v>
      </c>
      <c r="C127" s="20" t="s">
        <v>47</v>
      </c>
      <c r="D127" s="20" t="s">
        <v>72</v>
      </c>
      <c r="E127" s="20">
        <v>0</v>
      </c>
      <c r="F127" s="20">
        <v>0</v>
      </c>
      <c r="G127" s="20">
        <v>15.85</v>
      </c>
      <c r="H127" s="20"/>
    </row>
    <row r="128" spans="1:8" ht="11.25" customHeight="1" x14ac:dyDescent="0.2">
      <c r="A128" s="5" t="s">
        <v>154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4.07</v>
      </c>
      <c r="H128" s="5" t="s">
        <v>127</v>
      </c>
    </row>
    <row r="129" spans="1:8" ht="11.25" customHeight="1" x14ac:dyDescent="0.2">
      <c r="A129" s="5" t="s">
        <v>155</v>
      </c>
      <c r="B129" s="5">
        <v>0</v>
      </c>
      <c r="C129" s="5" t="s">
        <v>127</v>
      </c>
      <c r="D129" s="5" t="s">
        <v>21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3.61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53.79</v>
      </c>
      <c r="H131" s="5" t="s">
        <v>127</v>
      </c>
    </row>
    <row r="132" spans="1:8" ht="11.25" customHeight="1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37.65</v>
      </c>
      <c r="H132" s="5" t="s">
        <v>127</v>
      </c>
    </row>
    <row r="133" spans="1:8" ht="11.25" customHeight="1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46.11</v>
      </c>
      <c r="H133" s="5" t="s">
        <v>127</v>
      </c>
    </row>
    <row r="134" spans="1:8" ht="11.25" customHeight="1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39.19</v>
      </c>
      <c r="H134" s="5" t="s">
        <v>127</v>
      </c>
    </row>
    <row r="135" spans="1:8" ht="11.25" customHeight="1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23.05</v>
      </c>
      <c r="H135" s="5" t="s">
        <v>127</v>
      </c>
    </row>
    <row r="136" spans="1:8" ht="11.25" customHeight="1" x14ac:dyDescent="0.2">
      <c r="A136" s="5" t="s">
        <v>163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6.92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8.4499999999999993</v>
      </c>
      <c r="H138" s="5"/>
    </row>
    <row r="139" spans="1:8" s="21" customFormat="1" ht="11.25" customHeight="1" x14ac:dyDescent="0.2">
      <c r="A139" s="20" t="s">
        <v>165</v>
      </c>
      <c r="B139" s="20">
        <v>0</v>
      </c>
      <c r="C139" s="20" t="s">
        <v>132</v>
      </c>
      <c r="D139" s="20" t="s">
        <v>48</v>
      </c>
      <c r="E139" s="20">
        <v>0</v>
      </c>
      <c r="F139" s="20">
        <v>0</v>
      </c>
      <c r="G139" s="20">
        <v>17.670000000000002</v>
      </c>
      <c r="H139" s="20"/>
    </row>
    <row r="140" spans="1:8" ht="11.25" customHeight="1" x14ac:dyDescent="0.2">
      <c r="A140" s="5" t="s">
        <v>166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132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47</v>
      </c>
      <c r="D153" s="5" t="s">
        <v>48</v>
      </c>
      <c r="E153" s="5">
        <v>0</v>
      </c>
      <c r="F153" s="5">
        <v>0</v>
      </c>
      <c r="G153" s="5">
        <v>23.05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132</v>
      </c>
      <c r="D154" s="5" t="s">
        <v>48</v>
      </c>
      <c r="E154" s="5">
        <v>0</v>
      </c>
      <c r="F154" s="5">
        <v>0</v>
      </c>
      <c r="G154" s="5">
        <v>3.84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471.25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s="21" customFormat="1" ht="11.25" customHeight="1" x14ac:dyDescent="0.2">
      <c r="A157" s="20" t="s">
        <v>183</v>
      </c>
      <c r="B157" s="20">
        <v>366</v>
      </c>
      <c r="C157" s="20" t="s">
        <v>10</v>
      </c>
      <c r="D157" s="20" t="s">
        <v>21</v>
      </c>
      <c r="E157" s="20">
        <v>6</v>
      </c>
      <c r="F157" s="20">
        <v>132.54</v>
      </c>
      <c r="G157" s="22">
        <f>E157*F157*B157/1000</f>
        <v>291.05784</v>
      </c>
      <c r="H157" s="20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291.05784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2</v>
      </c>
      <c r="C160" s="5" t="s">
        <v>132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s="21" customFormat="1" ht="11.25" customHeight="1" x14ac:dyDescent="0.2">
      <c r="A161" s="20" t="s">
        <v>187</v>
      </c>
      <c r="B161" s="20">
        <v>1</v>
      </c>
      <c r="C161" s="20" t="s">
        <v>14</v>
      </c>
      <c r="D161" s="20" t="s">
        <v>72</v>
      </c>
      <c r="E161" s="20">
        <v>3</v>
      </c>
      <c r="F161" s="20">
        <v>17392.63</v>
      </c>
      <c r="G161" s="22">
        <f>E161*F161*B161/1000</f>
        <v>52.177889999999998</v>
      </c>
      <c r="H161" s="20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42</v>
      </c>
      <c r="D162" s="5" t="s">
        <v>72</v>
      </c>
      <c r="E162" s="5">
        <v>0</v>
      </c>
      <c r="F162" s="5">
        <v>0</v>
      </c>
      <c r="G162" s="17">
        <v>0</v>
      </c>
      <c r="H162" s="5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9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s="21" customFormat="1" ht="11.25" customHeight="1" x14ac:dyDescent="0.2">
      <c r="A165" s="20" t="s">
        <v>191</v>
      </c>
      <c r="B165" s="20">
        <v>2</v>
      </c>
      <c r="C165" s="20" t="s">
        <v>132</v>
      </c>
      <c r="D165" s="20" t="s">
        <v>72</v>
      </c>
      <c r="E165" s="20">
        <v>0</v>
      </c>
      <c r="F165" s="20">
        <v>0</v>
      </c>
      <c r="G165" s="20">
        <v>13.43</v>
      </c>
      <c r="H165" s="20"/>
    </row>
    <row r="166" spans="1:8" ht="11.25" customHeight="1" x14ac:dyDescent="0.2">
      <c r="A166" s="5" t="s">
        <v>192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13.43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132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s="21" customFormat="1" ht="11.25" customHeight="1" x14ac:dyDescent="0.2">
      <c r="A174" s="20" t="s">
        <v>200</v>
      </c>
      <c r="B174" s="20">
        <v>0</v>
      </c>
      <c r="C174" s="20" t="s">
        <v>201</v>
      </c>
      <c r="D174" s="20" t="s">
        <v>72</v>
      </c>
      <c r="E174" s="20">
        <v>0</v>
      </c>
      <c r="F174" s="20">
        <v>0</v>
      </c>
      <c r="G174" s="20">
        <v>26.95</v>
      </c>
      <c r="H174" s="20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5">
        <v>3.69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30.64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s="21" customFormat="1" ht="11.25" customHeight="1" x14ac:dyDescent="0.2">
      <c r="A178" s="20" t="s">
        <v>205</v>
      </c>
      <c r="B178" s="20">
        <v>0</v>
      </c>
      <c r="C178" s="20" t="s">
        <v>132</v>
      </c>
      <c r="D178" s="20"/>
      <c r="E178" s="20">
        <v>0</v>
      </c>
      <c r="F178" s="20">
        <v>0</v>
      </c>
      <c r="G178" s="20">
        <v>91.19</v>
      </c>
      <c r="H178" s="20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91.19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s="21" customFormat="1" ht="11.25" customHeight="1" x14ac:dyDescent="0.2">
      <c r="A182" s="20" t="s">
        <v>208</v>
      </c>
      <c r="B182" s="20">
        <v>0</v>
      </c>
      <c r="C182" s="20" t="s">
        <v>132</v>
      </c>
      <c r="D182" s="20" t="s">
        <v>48</v>
      </c>
      <c r="E182" s="20">
        <v>0</v>
      </c>
      <c r="F182" s="20">
        <v>0</v>
      </c>
      <c r="G182" s="20">
        <v>20.03</v>
      </c>
      <c r="H182" s="20"/>
    </row>
    <row r="183" spans="1:8" ht="11.25" customHeight="1" x14ac:dyDescent="0.2">
      <c r="A183" s="5" t="s">
        <v>209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132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20.03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v>11.66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132</v>
      </c>
      <c r="D188" s="5" t="s">
        <v>72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132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132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132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132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72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9">
        <f>G37+G42+G45+G109+G155+G158+G163+G168+G172+G176+G179+G185+G194+G206+G4</f>
        <v>2374.4613289000004</v>
      </c>
      <c r="H207" s="5"/>
    </row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4">
        <f>G209*1000/F212/12</f>
        <v>0</v>
      </c>
      <c r="H211" s="15" t="e">
        <f>F211/G211</f>
        <v>#DIV/0!</v>
      </c>
    </row>
    <row r="212" spans="1:8" hidden="1" x14ac:dyDescent="0.2">
      <c r="E212" s="4" t="s">
        <v>243</v>
      </c>
      <c r="F212" s="4">
        <v>7604.6</v>
      </c>
      <c r="G212" s="14">
        <f>F212*F211*12/1000</f>
        <v>2374.4603040000002</v>
      </c>
    </row>
    <row r="213" spans="1:8" hidden="1" x14ac:dyDescent="0.2">
      <c r="G213" s="14"/>
    </row>
    <row r="214" spans="1:8" hidden="1" x14ac:dyDescent="0.2">
      <c r="F214" s="4" t="s">
        <v>244</v>
      </c>
      <c r="G214" s="14">
        <f>G212-G207</f>
        <v>-1.0249000001749664E-3</v>
      </c>
      <c r="H214" s="16">
        <f>G216-G209</f>
        <v>2137.0142736000003</v>
      </c>
    </row>
    <row r="215" spans="1:8" hidden="1" x14ac:dyDescent="0.2">
      <c r="G215" s="14"/>
    </row>
    <row r="216" spans="1:8" hidden="1" x14ac:dyDescent="0.2">
      <c r="G216" s="14">
        <f>G212*0.9</f>
        <v>2137.0142736000003</v>
      </c>
    </row>
    <row r="217" spans="1:8" hidden="1" x14ac:dyDescent="0.2">
      <c r="F217" s="4" t="s">
        <v>245</v>
      </c>
      <c r="G217" s="14">
        <f>G212*0.1</f>
        <v>237.44603040000004</v>
      </c>
    </row>
    <row r="218" spans="1:8" hidden="1" x14ac:dyDescent="0.2">
      <c r="G218" s="14">
        <f>SUM(G216:G217)</f>
        <v>2374.4603040000002</v>
      </c>
    </row>
    <row r="221" spans="1:8" ht="11.25" customHeight="1" x14ac:dyDescent="0.2">
      <c r="A221" s="26" t="s">
        <v>248</v>
      </c>
      <c r="B221" s="26"/>
      <c r="C221" s="26"/>
      <c r="D221" s="26"/>
      <c r="E221" s="26"/>
      <c r="F221" s="26"/>
      <c r="G221" s="26" t="s">
        <v>249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139" workbookViewId="0">
      <selection activeCell="F157" sqref="F157"/>
    </sheetView>
  </sheetViews>
  <sheetFormatPr defaultRowHeight="15" x14ac:dyDescent="0.2"/>
  <cols>
    <col min="1" max="1" width="43.7109375" style="4" customWidth="1"/>
    <col min="2" max="6" width="9.140625" style="4"/>
    <col min="7" max="7" width="11.42578125" style="4" customWidth="1"/>
    <col min="8" max="16384" width="9.140625" style="4"/>
  </cols>
  <sheetData>
    <row r="1" spans="1:10" s="2" customFormat="1" ht="15.75" x14ac:dyDescent="0.25">
      <c r="A1" s="1" t="s">
        <v>250</v>
      </c>
    </row>
    <row r="2" spans="1:10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0" ht="62.25" customHeight="1" x14ac:dyDescent="0.2">
      <c r="A3" s="24" t="s">
        <v>1</v>
      </c>
      <c r="B3" s="29" t="s">
        <v>2</v>
      </c>
      <c r="C3" s="32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10" ht="11.25" x14ac:dyDescent="0.2">
      <c r="A4" s="23" t="s">
        <v>247</v>
      </c>
      <c r="B4" s="25"/>
      <c r="C4" s="25"/>
      <c r="D4" s="24"/>
      <c r="E4" s="24"/>
      <c r="F4" s="24"/>
      <c r="G4" s="24">
        <v>242.1</v>
      </c>
      <c r="H4" s="24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</v>
      </c>
      <c r="C6" s="5" t="s">
        <v>10</v>
      </c>
      <c r="D6" s="5" t="s">
        <v>11</v>
      </c>
      <c r="E6" s="5">
        <v>179.7</v>
      </c>
      <c r="F6" s="17">
        <v>2.4700000000000002</v>
      </c>
      <c r="G6" s="17">
        <f t="shared" ref="G6:G25" si="0">ROUND(E6*F6*B6/1000,2)</f>
        <v>12.87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179.7</v>
      </c>
      <c r="F7" s="17">
        <v>3.49</v>
      </c>
      <c r="G7" s="17">
        <f t="shared" si="0"/>
        <v>7.53</v>
      </c>
      <c r="H7" s="5"/>
      <c r="J7" s="4">
        <f t="shared" ref="J7:J44" si="1">ROUND(F7*1.02,2)</f>
        <v>3.56</v>
      </c>
    </row>
    <row r="8" spans="1:10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1078.3</v>
      </c>
      <c r="F8" s="17">
        <v>2.15</v>
      </c>
      <c r="G8" s="17">
        <f t="shared" si="0"/>
        <v>120.55</v>
      </c>
      <c r="H8" s="5" t="s">
        <v>17</v>
      </c>
      <c r="J8" s="4">
        <f t="shared" si="1"/>
        <v>2.19</v>
      </c>
    </row>
    <row r="9" spans="1:10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1078.3</v>
      </c>
      <c r="F9" s="17">
        <v>2.75</v>
      </c>
      <c r="G9" s="17">
        <f t="shared" si="0"/>
        <v>35.58</v>
      </c>
      <c r="H9" s="5"/>
      <c r="J9" s="4">
        <f t="shared" si="1"/>
        <v>2.81</v>
      </c>
    </row>
    <row r="10" spans="1:10" ht="11.25" customHeight="1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21</v>
      </c>
      <c r="F10" s="17">
        <v>3.33</v>
      </c>
      <c r="G10" s="17">
        <f t="shared" si="0"/>
        <v>20.91</v>
      </c>
      <c r="H10" s="5" t="s">
        <v>17</v>
      </c>
      <c r="J10" s="4">
        <f t="shared" si="1"/>
        <v>3.4</v>
      </c>
    </row>
    <row r="11" spans="1:10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21</v>
      </c>
      <c r="F11" s="17">
        <v>21.22</v>
      </c>
      <c r="G11" s="17">
        <f t="shared" si="0"/>
        <v>23.17</v>
      </c>
      <c r="H11" s="5" t="s">
        <v>12</v>
      </c>
      <c r="J11" s="4">
        <f t="shared" si="1"/>
        <v>21.64</v>
      </c>
    </row>
    <row r="12" spans="1:10" ht="11.25" customHeight="1" x14ac:dyDescent="0.2">
      <c r="A12" s="5" t="s">
        <v>22</v>
      </c>
      <c r="B12" s="5">
        <v>299</v>
      </c>
      <c r="C12" s="5" t="s">
        <v>10</v>
      </c>
      <c r="D12" s="5" t="s">
        <v>11</v>
      </c>
      <c r="E12" s="5">
        <v>9</v>
      </c>
      <c r="F12" s="17">
        <v>3.51</v>
      </c>
      <c r="G12" s="17">
        <f t="shared" si="0"/>
        <v>9.4499999999999993</v>
      </c>
      <c r="H12" s="5" t="s">
        <v>12</v>
      </c>
      <c r="J12" s="4">
        <f t="shared" si="1"/>
        <v>3.58</v>
      </c>
    </row>
    <row r="13" spans="1:10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7">
        <v>0</v>
      </c>
      <c r="G13" s="17">
        <f t="shared" si="0"/>
        <v>0</v>
      </c>
      <c r="H13" s="5" t="s">
        <v>24</v>
      </c>
      <c r="J13" s="4">
        <f t="shared" si="1"/>
        <v>0</v>
      </c>
    </row>
    <row r="14" spans="1:10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64</v>
      </c>
      <c r="F14" s="17">
        <v>9.0500000000000007</v>
      </c>
      <c r="G14" s="17">
        <f t="shared" si="0"/>
        <v>0.57999999999999996</v>
      </c>
      <c r="H14" s="5" t="s">
        <v>26</v>
      </c>
      <c r="J14" s="4">
        <f t="shared" si="1"/>
        <v>9.23</v>
      </c>
    </row>
    <row r="15" spans="1:10" ht="11.25" customHeight="1" x14ac:dyDescent="0.2">
      <c r="A15" s="5" t="s">
        <v>27</v>
      </c>
      <c r="B15" s="5">
        <v>1</v>
      </c>
      <c r="C15" s="5" t="s">
        <v>10</v>
      </c>
      <c r="D15" s="5" t="s">
        <v>21</v>
      </c>
      <c r="E15" s="5">
        <v>2976</v>
      </c>
      <c r="F15" s="17">
        <v>3.01</v>
      </c>
      <c r="G15" s="17">
        <f t="shared" si="0"/>
        <v>8.9600000000000009</v>
      </c>
      <c r="H15" s="5" t="s">
        <v>26</v>
      </c>
      <c r="J15" s="4">
        <f t="shared" si="1"/>
        <v>3.07</v>
      </c>
    </row>
    <row r="16" spans="1:10" ht="11.25" customHeight="1" x14ac:dyDescent="0.2">
      <c r="A16" s="5" t="s">
        <v>28</v>
      </c>
      <c r="B16" s="5">
        <v>1</v>
      </c>
      <c r="C16" s="5" t="s">
        <v>10</v>
      </c>
      <c r="D16" s="5" t="s">
        <v>29</v>
      </c>
      <c r="E16" s="5">
        <v>210</v>
      </c>
      <c r="F16" s="17">
        <v>1.87</v>
      </c>
      <c r="G16" s="17">
        <f t="shared" si="0"/>
        <v>0.39</v>
      </c>
      <c r="H16" s="5" t="s">
        <v>26</v>
      </c>
      <c r="J16" s="4">
        <f t="shared" si="1"/>
        <v>1.91</v>
      </c>
    </row>
    <row r="17" spans="1:10" ht="11.25" customHeight="1" x14ac:dyDescent="0.2">
      <c r="A17" s="5" t="s">
        <v>30</v>
      </c>
      <c r="B17" s="5">
        <v>1</v>
      </c>
      <c r="C17" s="5" t="s">
        <v>10</v>
      </c>
      <c r="D17" s="5" t="s">
        <v>21</v>
      </c>
      <c r="E17" s="5">
        <v>0</v>
      </c>
      <c r="F17" s="17">
        <v>0</v>
      </c>
      <c r="G17" s="17">
        <f t="shared" si="0"/>
        <v>0</v>
      </c>
      <c r="H17" s="5" t="s">
        <v>26</v>
      </c>
      <c r="J17" s="4">
        <f t="shared" si="1"/>
        <v>0</v>
      </c>
    </row>
    <row r="18" spans="1:10" ht="11.25" customHeight="1" x14ac:dyDescent="0.2">
      <c r="A18" s="5" t="s">
        <v>31</v>
      </c>
      <c r="B18" s="5">
        <v>2</v>
      </c>
      <c r="C18" s="5" t="s">
        <v>10</v>
      </c>
      <c r="D18" s="5" t="s">
        <v>11</v>
      </c>
      <c r="E18" s="5">
        <v>14.6</v>
      </c>
      <c r="F18" s="17">
        <v>4.37</v>
      </c>
      <c r="G18" s="17">
        <f t="shared" si="0"/>
        <v>0.13</v>
      </c>
      <c r="H18" s="5" t="s">
        <v>32</v>
      </c>
      <c r="J18" s="4">
        <f t="shared" si="1"/>
        <v>4.46</v>
      </c>
    </row>
    <row r="19" spans="1:10" ht="11.25" customHeight="1" x14ac:dyDescent="0.2">
      <c r="A19" s="5" t="s">
        <v>33</v>
      </c>
      <c r="B19" s="5">
        <v>2</v>
      </c>
      <c r="C19" s="5" t="s">
        <v>10</v>
      </c>
      <c r="D19" s="5" t="s">
        <v>21</v>
      </c>
      <c r="E19" s="5">
        <v>0</v>
      </c>
      <c r="F19" s="17">
        <v>0</v>
      </c>
      <c r="G19" s="17">
        <f t="shared" si="0"/>
        <v>0</v>
      </c>
      <c r="H19" s="5" t="s">
        <v>26</v>
      </c>
      <c r="J19" s="4">
        <f t="shared" si="1"/>
        <v>0</v>
      </c>
    </row>
    <row r="20" spans="1:10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0</v>
      </c>
      <c r="F20" s="17">
        <v>0</v>
      </c>
      <c r="G20" s="17">
        <f t="shared" si="0"/>
        <v>0</v>
      </c>
      <c r="H20" s="5" t="s">
        <v>26</v>
      </c>
      <c r="J20" s="4">
        <f t="shared" si="1"/>
        <v>0</v>
      </c>
    </row>
    <row r="21" spans="1:10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57.5</v>
      </c>
      <c r="F21" s="17">
        <v>2.69</v>
      </c>
      <c r="G21" s="17">
        <f t="shared" si="0"/>
        <v>0.15</v>
      </c>
      <c r="H21" s="5" t="s">
        <v>26</v>
      </c>
      <c r="J21" s="4">
        <f t="shared" si="1"/>
        <v>2.74</v>
      </c>
    </row>
    <row r="22" spans="1:10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452.1</v>
      </c>
      <c r="F22" s="17">
        <v>5.43</v>
      </c>
      <c r="G22" s="17">
        <f t="shared" si="0"/>
        <v>2.4500000000000002</v>
      </c>
      <c r="H22" s="5" t="s">
        <v>32</v>
      </c>
      <c r="J22" s="4">
        <f t="shared" si="1"/>
        <v>5.54</v>
      </c>
    </row>
    <row r="23" spans="1:10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20.2</v>
      </c>
      <c r="F23" s="17">
        <v>2.69</v>
      </c>
      <c r="G23" s="17">
        <f t="shared" si="0"/>
        <v>0.05</v>
      </c>
      <c r="H23" s="5" t="s">
        <v>26</v>
      </c>
      <c r="J23" s="4">
        <f t="shared" si="1"/>
        <v>2.74</v>
      </c>
    </row>
    <row r="24" spans="1:10" ht="11.25" customHeight="1" x14ac:dyDescent="0.2">
      <c r="A24" s="5" t="s">
        <v>38</v>
      </c>
      <c r="B24" s="5">
        <v>1</v>
      </c>
      <c r="C24" s="5" t="s">
        <v>10</v>
      </c>
      <c r="D24" s="5" t="s">
        <v>11</v>
      </c>
      <c r="E24" s="5">
        <v>10.8</v>
      </c>
      <c r="F24" s="17">
        <v>2.1800000000000002</v>
      </c>
      <c r="G24" s="17">
        <f t="shared" si="0"/>
        <v>0.02</v>
      </c>
      <c r="H24" s="5" t="s">
        <v>26</v>
      </c>
      <c r="J24" s="4">
        <f t="shared" si="1"/>
        <v>2.2200000000000002</v>
      </c>
    </row>
    <row r="25" spans="1:10" ht="11.25" customHeight="1" x14ac:dyDescent="0.2">
      <c r="A25" s="5" t="s">
        <v>39</v>
      </c>
      <c r="B25" s="5">
        <v>2</v>
      </c>
      <c r="C25" s="5" t="s">
        <v>10</v>
      </c>
      <c r="D25" s="5" t="s">
        <v>11</v>
      </c>
      <c r="E25" s="5">
        <v>944</v>
      </c>
      <c r="F25" s="17">
        <v>2.19</v>
      </c>
      <c r="G25" s="17">
        <f t="shared" si="0"/>
        <v>4.13</v>
      </c>
      <c r="H25" s="5" t="s">
        <v>32</v>
      </c>
      <c r="J25" s="4">
        <f t="shared" si="1"/>
        <v>2.23</v>
      </c>
    </row>
    <row r="26" spans="1:10" ht="11.25" customHeight="1" x14ac:dyDescent="0.2">
      <c r="A26" s="6" t="s">
        <v>40</v>
      </c>
      <c r="B26" s="7"/>
      <c r="C26" s="7"/>
      <c r="D26" s="7"/>
      <c r="E26" s="7"/>
      <c r="F26" s="18"/>
      <c r="G26" s="17"/>
      <c r="H26" s="8"/>
    </row>
    <row r="27" spans="1:10" ht="11.25" customHeight="1" x14ac:dyDescent="0.2">
      <c r="A27" s="5" t="s">
        <v>41</v>
      </c>
      <c r="B27" s="5">
        <v>5</v>
      </c>
      <c r="C27" s="5" t="s">
        <v>42</v>
      </c>
      <c r="D27" s="5" t="s">
        <v>29</v>
      </c>
      <c r="E27" s="5">
        <v>0</v>
      </c>
      <c r="F27" s="17">
        <v>0</v>
      </c>
      <c r="G27" s="17">
        <f t="shared" ref="G7:G36" si="2">E27*F27*B27/1000</f>
        <v>0</v>
      </c>
      <c r="H27" s="5" t="s">
        <v>43</v>
      </c>
      <c r="J27" s="4">
        <f t="shared" si="1"/>
        <v>0</v>
      </c>
    </row>
    <row r="28" spans="1:10" ht="11.25" customHeight="1" x14ac:dyDescent="0.2">
      <c r="A28" s="5" t="s">
        <v>44</v>
      </c>
      <c r="B28" s="5">
        <v>5</v>
      </c>
      <c r="C28" s="5" t="s">
        <v>42</v>
      </c>
      <c r="D28" s="5" t="s">
        <v>21</v>
      </c>
      <c r="E28" s="5">
        <v>0</v>
      </c>
      <c r="F28" s="17">
        <v>0</v>
      </c>
      <c r="G28" s="17">
        <f t="shared" si="2"/>
        <v>0</v>
      </c>
      <c r="H28" s="5" t="s">
        <v>43</v>
      </c>
      <c r="J28" s="4">
        <f t="shared" si="1"/>
        <v>0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18"/>
      <c r="G29" s="17"/>
      <c r="H29" s="8"/>
    </row>
    <row r="30" spans="1:10" ht="11.25" customHeight="1" x14ac:dyDescent="0.2">
      <c r="A30" s="5" t="s">
        <v>46</v>
      </c>
      <c r="B30" s="5">
        <v>0</v>
      </c>
      <c r="C30" s="5" t="s">
        <v>47</v>
      </c>
      <c r="D30" s="5" t="s">
        <v>48</v>
      </c>
      <c r="E30" s="5">
        <v>0</v>
      </c>
      <c r="F30" s="17">
        <v>0</v>
      </c>
      <c r="G30" s="5">
        <v>14.38</v>
      </c>
      <c r="H30" s="5" t="s">
        <v>49</v>
      </c>
      <c r="J30" s="4">
        <f t="shared" si="1"/>
        <v>0</v>
      </c>
    </row>
    <row r="31" spans="1:10" ht="11.25" customHeight="1" x14ac:dyDescent="0.2">
      <c r="A31" s="5" t="s">
        <v>50</v>
      </c>
      <c r="B31" s="5">
        <v>1</v>
      </c>
      <c r="C31" s="5" t="s">
        <v>47</v>
      </c>
      <c r="D31" s="5" t="s">
        <v>48</v>
      </c>
      <c r="E31" s="5">
        <v>0</v>
      </c>
      <c r="F31" s="17">
        <v>0</v>
      </c>
      <c r="G31" s="17">
        <f t="shared" si="2"/>
        <v>0</v>
      </c>
      <c r="H31" s="5" t="s">
        <v>51</v>
      </c>
      <c r="J31" s="4">
        <f t="shared" si="1"/>
        <v>0</v>
      </c>
    </row>
    <row r="32" spans="1:10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900</v>
      </c>
      <c r="F32" s="17">
        <v>1.81</v>
      </c>
      <c r="G32" s="17">
        <f t="shared" ref="G32:G33" si="3">ROUND(E32*F32*B32/1000,2)</f>
        <v>1.63</v>
      </c>
      <c r="H32" s="5" t="s">
        <v>26</v>
      </c>
      <c r="J32" s="4">
        <f t="shared" si="1"/>
        <v>1.85</v>
      </c>
    </row>
    <row r="33" spans="1:10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900</v>
      </c>
      <c r="F33" s="17">
        <v>1.81</v>
      </c>
      <c r="G33" s="17">
        <f t="shared" si="3"/>
        <v>1.63</v>
      </c>
      <c r="H33" s="5" t="s">
        <v>26</v>
      </c>
      <c r="J33" s="4">
        <f t="shared" si="1"/>
        <v>1.85</v>
      </c>
    </row>
    <row r="34" spans="1:10" ht="11.25" customHeight="1" x14ac:dyDescent="0.2">
      <c r="A34" s="6" t="s">
        <v>54</v>
      </c>
      <c r="B34" s="7"/>
      <c r="C34" s="7"/>
      <c r="D34" s="7"/>
      <c r="E34" s="7"/>
      <c r="F34" s="18"/>
      <c r="G34" s="17"/>
      <c r="H34" s="8"/>
    </row>
    <row r="35" spans="1:10" ht="11.25" customHeight="1" x14ac:dyDescent="0.2">
      <c r="A35" s="5" t="s">
        <v>55</v>
      </c>
      <c r="B35" s="5">
        <v>365</v>
      </c>
      <c r="C35" s="5" t="s">
        <v>10</v>
      </c>
      <c r="D35" s="5" t="s">
        <v>48</v>
      </c>
      <c r="E35" s="5">
        <v>19</v>
      </c>
      <c r="F35" s="17">
        <v>8.9600000000000009</v>
      </c>
      <c r="G35" s="17">
        <f t="shared" ref="G35:G36" si="4">ROUND(E35*F35*B35/1000,2)</f>
        <v>62.14</v>
      </c>
      <c r="H35" s="5"/>
      <c r="J35" s="4">
        <f t="shared" si="1"/>
        <v>9.14</v>
      </c>
    </row>
    <row r="36" spans="1:10" ht="11.25" customHeight="1" x14ac:dyDescent="0.2">
      <c r="A36" s="5" t="s">
        <v>56</v>
      </c>
      <c r="B36" s="5">
        <v>24</v>
      </c>
      <c r="C36" s="5" t="s">
        <v>10</v>
      </c>
      <c r="D36" s="5" t="s">
        <v>48</v>
      </c>
      <c r="E36" s="5">
        <v>60.6</v>
      </c>
      <c r="F36" s="17">
        <v>3.88</v>
      </c>
      <c r="G36" s="17">
        <f t="shared" si="4"/>
        <v>5.64</v>
      </c>
      <c r="H36" s="5"/>
      <c r="J36" s="4">
        <f t="shared" si="1"/>
        <v>3.96</v>
      </c>
    </row>
    <row r="37" spans="1:10" ht="11.25" customHeight="1" x14ac:dyDescent="0.2">
      <c r="A37" s="6" t="s">
        <v>57</v>
      </c>
      <c r="B37" s="7"/>
      <c r="C37" s="7"/>
      <c r="D37" s="7"/>
      <c r="E37" s="7"/>
      <c r="F37" s="8"/>
      <c r="G37" s="19">
        <f>SUM(G6:G36)</f>
        <v>332.33999999999992</v>
      </c>
      <c r="H37" s="5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59</v>
      </c>
      <c r="B39" s="5">
        <v>365</v>
      </c>
      <c r="C39" s="5" t="s">
        <v>10</v>
      </c>
      <c r="D39" s="5" t="s">
        <v>60</v>
      </c>
      <c r="E39" s="5">
        <v>1.41</v>
      </c>
      <c r="F39" s="5">
        <v>293.77</v>
      </c>
      <c r="G39" s="17">
        <f t="shared" ref="G39" si="5">ROUND(E39*F39*B39/1000,2)</f>
        <v>151.19</v>
      </c>
      <c r="H39" s="5" t="s">
        <v>12</v>
      </c>
      <c r="J39" s="4">
        <f t="shared" si="1"/>
        <v>299.64999999999998</v>
      </c>
    </row>
    <row r="40" spans="1:10" ht="11.25" customHeight="1" x14ac:dyDescent="0.2">
      <c r="A40" s="6" t="s">
        <v>54</v>
      </c>
      <c r="B40" s="7"/>
      <c r="C40" s="7"/>
      <c r="D40" s="7"/>
      <c r="E40" s="7"/>
      <c r="F40" s="7"/>
      <c r="G40" s="17"/>
      <c r="H40" s="8"/>
    </row>
    <row r="41" spans="1:10" ht="11.25" customHeight="1" x14ac:dyDescent="0.2">
      <c r="A41" s="5" t="s">
        <v>61</v>
      </c>
      <c r="B41" s="5">
        <v>365</v>
      </c>
      <c r="C41" s="5" t="s">
        <v>10</v>
      </c>
      <c r="D41" s="5" t="s">
        <v>62</v>
      </c>
      <c r="E41" s="5">
        <v>1.41</v>
      </c>
      <c r="F41" s="5">
        <v>246.72</v>
      </c>
      <c r="G41" s="17">
        <f t="shared" ref="G41" si="6">ROUND(E41*F41*B41/1000,2)</f>
        <v>126.97</v>
      </c>
      <c r="H41" s="5"/>
      <c r="J41" s="4">
        <f t="shared" si="1"/>
        <v>251.65</v>
      </c>
    </row>
    <row r="42" spans="1:10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278.15999999999997</v>
      </c>
      <c r="H42" s="5"/>
    </row>
    <row r="43" spans="1:10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65</v>
      </c>
      <c r="B44" s="5">
        <v>365</v>
      </c>
      <c r="C44" s="5" t="s">
        <v>10</v>
      </c>
      <c r="D44" s="5" t="s">
        <v>60</v>
      </c>
      <c r="E44" s="5">
        <v>0.41</v>
      </c>
      <c r="F44" s="5">
        <v>548.36</v>
      </c>
      <c r="G44" s="17">
        <f t="shared" ref="G44" si="7">ROUND(E44*F44*B44/1000,2)</f>
        <v>82.06</v>
      </c>
      <c r="H44" s="5"/>
      <c r="J44" s="4">
        <f t="shared" si="1"/>
        <v>559.33000000000004</v>
      </c>
    </row>
    <row r="45" spans="1:10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82.06</v>
      </c>
      <c r="H45" s="5"/>
    </row>
    <row r="46" spans="1:10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29</v>
      </c>
      <c r="E54" s="5">
        <v>0</v>
      </c>
      <c r="F54" s="5">
        <v>0</v>
      </c>
      <c r="G54" s="5">
        <v>37.200000000000003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48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21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48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29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21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48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21</v>
      </c>
      <c r="E62" s="5">
        <v>0</v>
      </c>
      <c r="F62" s="5">
        <v>0</v>
      </c>
      <c r="G62" s="5">
        <v>3.84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48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48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8.07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7.3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48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29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21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21</v>
      </c>
      <c r="E74" s="5">
        <v>0</v>
      </c>
      <c r="F74" s="5">
        <v>0</v>
      </c>
      <c r="G74" s="5">
        <v>3.84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15.37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38.42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3.69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4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21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15.37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21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38.42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22.29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23.82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48</v>
      </c>
      <c r="E100" s="5">
        <v>0</v>
      </c>
      <c r="F100" s="5">
        <v>0</v>
      </c>
      <c r="G100" s="5">
        <v>4.07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3.61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29</v>
      </c>
      <c r="E102" s="5">
        <v>0</v>
      </c>
      <c r="F102" s="5">
        <v>0</v>
      </c>
      <c r="G102" s="5">
        <v>7.68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21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76.849999999999994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132</v>
      </c>
      <c r="D108" s="5" t="s">
        <v>48</v>
      </c>
      <c r="E108" s="5">
        <v>0</v>
      </c>
      <c r="F108" s="5">
        <v>0</v>
      </c>
      <c r="G108" s="5">
        <v>38.42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352.26</v>
      </c>
      <c r="H109" s="5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82</v>
      </c>
      <c r="D112" s="5" t="s">
        <v>29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139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140</v>
      </c>
      <c r="B114" s="5">
        <v>1</v>
      </c>
      <c r="C114" s="5" t="s">
        <v>82</v>
      </c>
      <c r="D114" s="5" t="s">
        <v>21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38.42</v>
      </c>
      <c r="H115" s="5" t="s">
        <v>127</v>
      </c>
    </row>
    <row r="116" spans="1:8" ht="11.25" customHeight="1" x14ac:dyDescent="0.2">
      <c r="A116" s="5" t="s">
        <v>142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30.74</v>
      </c>
      <c r="H116" s="5" t="s">
        <v>127</v>
      </c>
    </row>
    <row r="117" spans="1:8" ht="11.25" customHeight="1" x14ac:dyDescent="0.2">
      <c r="A117" s="5" t="s">
        <v>143</v>
      </c>
      <c r="B117" s="5">
        <v>0</v>
      </c>
      <c r="C117" s="5" t="s">
        <v>127</v>
      </c>
      <c r="D117" s="5" t="s">
        <v>29</v>
      </c>
      <c r="E117" s="5">
        <v>0</v>
      </c>
      <c r="F117" s="5">
        <v>0</v>
      </c>
      <c r="G117" s="5">
        <v>3.84</v>
      </c>
      <c r="H117" s="5" t="s">
        <v>127</v>
      </c>
    </row>
    <row r="118" spans="1:8" ht="11.25" customHeight="1" x14ac:dyDescent="0.2">
      <c r="A118" s="5" t="s">
        <v>144</v>
      </c>
      <c r="B118" s="5">
        <v>0</v>
      </c>
      <c r="C118" s="5" t="s">
        <v>47</v>
      </c>
      <c r="D118" s="5" t="s">
        <v>29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145</v>
      </c>
      <c r="B119" s="5">
        <v>0</v>
      </c>
      <c r="C119" s="5" t="s">
        <v>127</v>
      </c>
      <c r="D119" s="5" t="s">
        <v>21</v>
      </c>
      <c r="E119" s="5">
        <v>0</v>
      </c>
      <c r="F119" s="5">
        <v>0</v>
      </c>
      <c r="G119" s="5">
        <v>0</v>
      </c>
      <c r="H119" s="5" t="s">
        <v>127</v>
      </c>
    </row>
    <row r="120" spans="1:8" ht="11.25" customHeight="1" x14ac:dyDescent="0.2">
      <c r="A120" s="5" t="s">
        <v>146</v>
      </c>
      <c r="B120" s="5">
        <v>1</v>
      </c>
      <c r="C120" s="5" t="s">
        <v>47</v>
      </c>
      <c r="D120" s="5" t="s">
        <v>72</v>
      </c>
      <c r="E120" s="5">
        <v>0</v>
      </c>
      <c r="F120" s="5">
        <v>0</v>
      </c>
      <c r="G120" s="5">
        <v>29.63</v>
      </c>
      <c r="H120" s="5" t="s">
        <v>127</v>
      </c>
    </row>
    <row r="121" spans="1:8" ht="11.25" customHeight="1" x14ac:dyDescent="0.2">
      <c r="A121" s="5" t="s">
        <v>147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23.05</v>
      </c>
      <c r="H121" s="5" t="s">
        <v>127</v>
      </c>
    </row>
    <row r="122" spans="1:8" ht="11.25" customHeight="1" x14ac:dyDescent="0.2">
      <c r="A122" s="5" t="s">
        <v>148</v>
      </c>
      <c r="B122" s="5">
        <v>1</v>
      </c>
      <c r="C122" s="5" t="s">
        <v>82</v>
      </c>
      <c r="D122" s="5" t="s">
        <v>21</v>
      </c>
      <c r="E122" s="5">
        <v>0</v>
      </c>
      <c r="F122" s="5">
        <v>0</v>
      </c>
      <c r="G122" s="5">
        <v>4</v>
      </c>
      <c r="H122" s="5" t="s">
        <v>82</v>
      </c>
    </row>
    <row r="123" spans="1:8" ht="11.25" customHeight="1" x14ac:dyDescent="0.2">
      <c r="A123" s="5" t="s">
        <v>149</v>
      </c>
      <c r="B123" s="5">
        <v>2</v>
      </c>
      <c r="C123" s="5" t="s">
        <v>132</v>
      </c>
      <c r="D123" s="5" t="s">
        <v>29</v>
      </c>
      <c r="E123" s="5">
        <v>0</v>
      </c>
      <c r="F123" s="5">
        <v>0</v>
      </c>
      <c r="G123" s="5">
        <v>3.69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127</v>
      </c>
      <c r="D124" s="5" t="s">
        <v>21</v>
      </c>
      <c r="E124" s="5">
        <v>0</v>
      </c>
      <c r="F124" s="5">
        <v>0</v>
      </c>
      <c r="G124" s="5">
        <v>7.06</v>
      </c>
      <c r="H124" s="5" t="s">
        <v>127</v>
      </c>
    </row>
    <row r="125" spans="1:8" ht="11.25" customHeight="1" x14ac:dyDescent="0.2">
      <c r="A125" s="5" t="s">
        <v>151</v>
      </c>
      <c r="B125" s="5">
        <v>0</v>
      </c>
      <c r="C125" s="5" t="s">
        <v>47</v>
      </c>
      <c r="D125" s="5" t="s">
        <v>72</v>
      </c>
      <c r="E125" s="5">
        <v>0</v>
      </c>
      <c r="F125" s="5">
        <v>0</v>
      </c>
      <c r="G125" s="5">
        <v>42.23</v>
      </c>
      <c r="H125" s="5"/>
    </row>
    <row r="126" spans="1:8" ht="11.25" customHeight="1" x14ac:dyDescent="0.2">
      <c r="A126" s="5" t="s">
        <v>152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5">
        <v>5.34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47</v>
      </c>
      <c r="D127" s="5" t="s">
        <v>72</v>
      </c>
      <c r="E127" s="5">
        <v>0</v>
      </c>
      <c r="F127" s="5">
        <v>0</v>
      </c>
      <c r="G127" s="5">
        <v>15.85</v>
      </c>
      <c r="H127" s="5"/>
    </row>
    <row r="128" spans="1:8" ht="11.25" customHeight="1" x14ac:dyDescent="0.2">
      <c r="A128" s="5" t="s">
        <v>154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4.07</v>
      </c>
      <c r="H128" s="5" t="s">
        <v>127</v>
      </c>
    </row>
    <row r="129" spans="1:8" ht="11.25" customHeight="1" x14ac:dyDescent="0.2">
      <c r="A129" s="5" t="s">
        <v>155</v>
      </c>
      <c r="B129" s="5">
        <v>0</v>
      </c>
      <c r="C129" s="5" t="s">
        <v>127</v>
      </c>
      <c r="D129" s="5" t="s">
        <v>21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3.61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34">
        <f>53.79+26.92</f>
        <v>80.710000000000008</v>
      </c>
      <c r="H131" s="5" t="s">
        <v>127</v>
      </c>
    </row>
    <row r="132" spans="1:8" ht="11.25" customHeight="1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34">
        <f>37.65+18.84</f>
        <v>56.489999999999995</v>
      </c>
      <c r="H132" s="5" t="s">
        <v>127</v>
      </c>
    </row>
    <row r="133" spans="1:8" ht="11.25" customHeight="1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34">
        <f>46.11+23.08</f>
        <v>69.19</v>
      </c>
      <c r="H133" s="5" t="s">
        <v>127</v>
      </c>
    </row>
    <row r="134" spans="1:8" ht="11.25" customHeight="1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34">
        <f>39.19+19.62</f>
        <v>58.81</v>
      </c>
      <c r="H134" s="5" t="s">
        <v>127</v>
      </c>
    </row>
    <row r="135" spans="1:8" ht="11.25" customHeight="1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34">
        <f>23.05+11.54</f>
        <v>34.590000000000003</v>
      </c>
      <c r="H135" s="5" t="s">
        <v>127</v>
      </c>
    </row>
    <row r="136" spans="1:8" ht="11.25" customHeight="1" x14ac:dyDescent="0.2">
      <c r="A136" s="5" t="s">
        <v>163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6.92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8.4499999999999993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132</v>
      </c>
      <c r="D139" s="5" t="s">
        <v>48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132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47</v>
      </c>
      <c r="D153" s="5" t="s">
        <v>48</v>
      </c>
      <c r="E153" s="5">
        <v>0</v>
      </c>
      <c r="F153" s="5">
        <v>0</v>
      </c>
      <c r="G153" s="5">
        <v>23.05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132</v>
      </c>
      <c r="D154" s="5" t="s">
        <v>48</v>
      </c>
      <c r="E154" s="5">
        <v>0</v>
      </c>
      <c r="F154" s="5">
        <v>0</v>
      </c>
      <c r="G154" s="5">
        <v>3.84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571.25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365</v>
      </c>
      <c r="C157" s="5" t="s">
        <v>10</v>
      </c>
      <c r="D157" s="5" t="s">
        <v>21</v>
      </c>
      <c r="E157" s="5">
        <v>6</v>
      </c>
      <c r="F157" s="5">
        <f>ROUND(G157/E157/B157*1000,2)</f>
        <v>132.9</v>
      </c>
      <c r="G157" s="17">
        <v>291.06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291.06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2</v>
      </c>
      <c r="C160" s="5" t="s">
        <v>132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12</v>
      </c>
      <c r="C161" s="5" t="s">
        <v>14</v>
      </c>
      <c r="D161" s="5" t="s">
        <v>72</v>
      </c>
      <c r="E161" s="5">
        <v>3</v>
      </c>
      <c r="F161" s="5">
        <f>ROUND(G161/E161/B161*1000,2)</f>
        <v>1421.67</v>
      </c>
      <c r="G161" s="17">
        <v>51.18</v>
      </c>
      <c r="H161" s="5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42</v>
      </c>
      <c r="D162" s="5" t="s">
        <v>72</v>
      </c>
      <c r="E162" s="5">
        <v>0</v>
      </c>
      <c r="F162" s="5">
        <v>0</v>
      </c>
      <c r="G162" s="17">
        <v>0</v>
      </c>
      <c r="H162" s="5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9">
        <f>SUM(G160:G162)</f>
        <v>51.18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13.43</v>
      </c>
      <c r="H165" s="5"/>
    </row>
    <row r="166" spans="1:8" ht="11.25" customHeight="1" x14ac:dyDescent="0.2">
      <c r="A166" s="5" t="s">
        <v>192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13.43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132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26.95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5">
        <v>3.69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30.64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132</v>
      </c>
      <c r="D178" s="5"/>
      <c r="E178" s="5">
        <v>0</v>
      </c>
      <c r="F178" s="5">
        <v>0</v>
      </c>
      <c r="G178" s="34">
        <f>91.19+30</f>
        <v>121.19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121.19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132</v>
      </c>
      <c r="D182" s="5" t="s">
        <v>48</v>
      </c>
      <c r="E182" s="5">
        <v>0</v>
      </c>
      <c r="F182" s="5">
        <v>0</v>
      </c>
      <c r="G182" s="34">
        <f>20.03+17.79</f>
        <v>37.82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132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37.82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v>11.66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132</v>
      </c>
      <c r="D188" s="5" t="s">
        <v>72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132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132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132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132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72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9">
        <f>G37+G42+G45+G109+G155+G158+G163+G168+G172+G176+G179+G185+G194+G206+G4</f>
        <v>2421.0000000000005</v>
      </c>
      <c r="H207" s="5"/>
    </row>
    <row r="209" spans="1:8" ht="11.25" x14ac:dyDescent="0.2">
      <c r="E209" s="4" t="s">
        <v>242</v>
      </c>
      <c r="F209" s="4">
        <v>26.53</v>
      </c>
      <c r="G209" s="14">
        <f>G207*1000/F210/12</f>
        <v>26.529995003024492</v>
      </c>
      <c r="H209" s="15">
        <f>F209/G209</f>
        <v>1.0000001883519205</v>
      </c>
    </row>
    <row r="210" spans="1:8" ht="11.25" x14ac:dyDescent="0.2">
      <c r="E210" s="4" t="s">
        <v>243</v>
      </c>
      <c r="F210" s="4">
        <v>7604.6</v>
      </c>
      <c r="G210" s="33">
        <f>F210*F209*12/1000</f>
        <v>2421.0004560000002</v>
      </c>
    </row>
    <row r="211" spans="1:8" ht="11.25" x14ac:dyDescent="0.2">
      <c r="G211" s="14"/>
    </row>
    <row r="212" spans="1:8" ht="11.25" x14ac:dyDescent="0.2">
      <c r="F212" s="4" t="s">
        <v>244</v>
      </c>
      <c r="G212" s="14">
        <f>G210-G207</f>
        <v>4.5599999975820538E-4</v>
      </c>
      <c r="H212" s="16">
        <f>G214-G207</f>
        <v>-242.0995896000004</v>
      </c>
    </row>
    <row r="213" spans="1:8" ht="11.25" x14ac:dyDescent="0.2">
      <c r="G213" s="14"/>
    </row>
    <row r="214" spans="1:8" ht="11.25" x14ac:dyDescent="0.2">
      <c r="G214" s="14">
        <f>G210*0.9</f>
        <v>2178.9004104000001</v>
      </c>
    </row>
    <row r="215" spans="1:8" ht="11.25" x14ac:dyDescent="0.2">
      <c r="F215" s="4" t="s">
        <v>245</v>
      </c>
      <c r="G215" s="33">
        <f>G210*0.1</f>
        <v>242.10004560000004</v>
      </c>
    </row>
    <row r="216" spans="1:8" ht="11.25" x14ac:dyDescent="0.2">
      <c r="G216" s="14">
        <f>SUM(G214:G215)</f>
        <v>2421.0004560000002</v>
      </c>
    </row>
    <row r="219" spans="1:8" ht="11.25" customHeight="1" x14ac:dyDescent="0.2">
      <c r="A219" s="26" t="s">
        <v>251</v>
      </c>
      <c r="B219" s="26"/>
      <c r="C219" s="26"/>
      <c r="D219" s="26"/>
      <c r="E219" s="26"/>
      <c r="F219" s="26"/>
      <c r="G219" s="26" t="s">
        <v>252</v>
      </c>
    </row>
    <row r="220" spans="1:8" ht="11.25" x14ac:dyDescent="0.2"/>
    <row r="221" spans="1:8" ht="11.25" x14ac:dyDescent="0.2"/>
    <row r="222" spans="1:8" ht="11.25" x14ac:dyDescent="0.2"/>
    <row r="223" spans="1:8" ht="11.25" x14ac:dyDescent="0.2">
      <c r="A223" s="26" t="s">
        <v>253</v>
      </c>
      <c r="B223" s="26"/>
      <c r="C223" s="26"/>
      <c r="D223" s="26"/>
      <c r="E223" s="26"/>
      <c r="F223" s="26"/>
      <c r="G223" s="26" t="s">
        <v>254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255</v>
      </c>
    </row>
    <row r="231" spans="1:1" ht="11.25" x14ac:dyDescent="0.2">
      <c r="A231" s="4" t="s">
        <v>256</v>
      </c>
    </row>
    <row r="232" spans="1:1" ht="11.25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2016-11-10T11:44:55Z</dcterms:modified>
</cp:coreProperties>
</file>