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78" i="3" l="1"/>
  <c r="G182" i="3"/>
  <c r="F161" i="3"/>
  <c r="F157" i="3"/>
  <c r="G44" i="3"/>
  <c r="G45" i="3" s="1"/>
  <c r="G41" i="3"/>
  <c r="G42" i="3" s="1"/>
  <c r="G39" i="3"/>
  <c r="G36" i="3"/>
  <c r="G35" i="3"/>
  <c r="G37" i="3" s="1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10" i="3"/>
  <c r="G214" i="3" s="1"/>
  <c r="G206" i="3"/>
  <c r="G194" i="3"/>
  <c r="G185" i="3"/>
  <c r="G179" i="3"/>
  <c r="G176" i="3"/>
  <c r="G172" i="3"/>
  <c r="G168" i="3"/>
  <c r="G163" i="3"/>
  <c r="G158" i="3"/>
  <c r="G155" i="3"/>
  <c r="G109" i="3"/>
  <c r="G31" i="3"/>
  <c r="G28" i="3"/>
  <c r="G27" i="3"/>
  <c r="G215" i="3" l="1"/>
  <c r="G216" i="3" s="1"/>
  <c r="G207" i="3"/>
  <c r="G209" i="3" s="1"/>
  <c r="H209" i="3" s="1"/>
  <c r="G161" i="2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0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12" i="3" l="1"/>
  <c r="H212" i="3"/>
  <c r="G207" i="2"/>
  <c r="H210" i="2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3" i="2" l="1"/>
  <c r="G215" i="2"/>
  <c r="G216" i="2"/>
  <c r="G217" i="2" l="1"/>
  <c r="H213" i="2"/>
</calcChain>
</file>

<file path=xl/sharedStrings.xml><?xml version="1.0" encoding="utf-8"?>
<sst xmlns="http://schemas.openxmlformats.org/spreadsheetml/2006/main" count="1923" uniqueCount="257">
  <si>
    <t>Ореховый бульв., д.61,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</si>
  <si>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</si>
  <si>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</si>
  <si>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</si>
  <si>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</si>
  <si>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</si>
  <si>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</si>
  <si>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</si>
  <si>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</si>
  <si>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</si>
  <si>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</si>
  <si>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</si>
  <si>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</si>
  <si>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</si>
  <si>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</si>
  <si>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</si>
  <si>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</si>
  <si>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</si>
  <si>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</si>
  <si>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</si>
  <si>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</si>
  <si>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</si>
  <si>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</si>
  <si>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</si>
  <si>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</si>
  <si>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</si>
  <si>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</si>
  <si>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</si>
  <si>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</si>
  <si>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</si>
  <si>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</si>
  <si>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</si>
  <si>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</si>
  <si>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</si>
  <si>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</si>
  <si>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</si>
  <si>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</si>
  <si>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</si>
  <si>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</si>
  <si>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</si>
  <si>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</si>
  <si>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</si>
  <si>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</si>
  <si>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</si>
  <si>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</si>
  <si>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</si>
  <si>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</si>
  <si>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</si>
  <si>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</si>
  <si>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</si>
  <si>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</si>
  <si>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</si>
  <si>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</si>
  <si>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</si>
  <si>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</si>
  <si>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</si>
  <si>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</si>
  <si>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</si>
  <si>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</si>
  <si>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</si>
  <si>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</si>
  <si>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</si>
  <si>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</si>
  <si>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</si>
  <si>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</si>
  <si>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</si>
  <si>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</si>
  <si>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</si>
  <si>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</si>
  <si>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</si>
  <si>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</si>
  <si>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</si>
  <si>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</si>
  <si>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</si>
  <si>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</si>
  <si>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</si>
  <si>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</si>
  <si>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</si>
  <si>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</si>
  <si>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</si>
  <si>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</si>
  <si>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</si>
  <si>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</si>
  <si>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</si>
  <si>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</si>
  <si>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</si>
  <si>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</si>
  <si>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</si>
  <si>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</si>
  <si>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</si>
  <si>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</si>
  <si>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</si>
  <si>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</si>
  <si>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</si>
  <si>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</si>
  <si>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</si>
  <si>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</si>
  <si>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</si>
  <si>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</si>
  <si>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</si>
  <si>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</si>
  <si>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</si>
  <si>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</si>
  <si>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</si>
  <si>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</si>
  <si>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</si>
  <si>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</si>
  <si>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</si>
  <si>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</si>
  <si>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</si>
  <si>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</si>
  <si>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</si>
  <si>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</si>
  <si>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</si>
  <si>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</si>
  <si>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</si>
  <si>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</si>
  <si>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</si>
  <si>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</si>
  <si>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</si>
  <si>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</si>
  <si>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</si>
  <si>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</si>
  <si>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</si>
  <si>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</si>
  <si>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</si>
  <si>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</si>
  <si>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</si>
  <si>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</si>
  <si>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</si>
  <si>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</si>
  <si>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</si>
  <si>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</si>
  <si>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</si>
  <si>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</si>
  <si>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</si>
  <si>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</si>
  <si>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</si>
  <si>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</si>
  <si>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</si>
  <si>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</si>
  <si>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</si>
  <si>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</si>
  <si>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</si>
  <si>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</si>
  <si>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</si>
  <si>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</si>
  <si>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</si>
  <si>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</si>
  <si>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</si>
  <si>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</si>
  <si>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</si>
  <si>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</si>
  <si>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</si>
  <si>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</si>
  <si>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</si>
  <si>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</si>
  <si>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</si>
  <si>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</si>
  <si>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</si>
  <si>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</si>
  <si>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</si>
  <si>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</si>
  <si>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</si>
  <si>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</si>
  <si>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</si>
  <si>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</si>
  <si>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</si>
  <si>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</si>
  <si>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</si>
  <si>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</si>
  <si>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</si>
  <si>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</si>
  <si>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</si>
  <si>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</si>
  <si>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</si>
  <si>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</si>
  <si>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</si>
  <si>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</si>
  <si>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</si>
  <si>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</si>
  <si>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</si>
  <si>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</si>
  <si>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</si>
  <si>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</si>
  <si>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</si>
  <si>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</si>
  <si>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</si>
  <si>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</si>
  <si>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</si>
  <si>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</si>
  <si>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</si>
  <si>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</si>
  <si>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</si>
  <si>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</si>
  <si>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</si>
  <si>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</si>
  <si>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</si>
  <si>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</si>
  <si>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</si>
  <si>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</si>
  <si>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</si>
  <si>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</si>
  <si>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</si>
  <si>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</si>
  <si>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</si>
  <si>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</si>
  <si>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</si>
  <si>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</si>
  <si>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</si>
  <si>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</si>
  <si>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</si>
  <si>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</si>
  <si>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</si>
  <si>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</si>
  <si>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</si>
  <si>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</si>
  <si>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</si>
  <si>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</si>
  <si>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</si>
  <si>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</si>
  <si>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</si>
  <si>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</si>
  <si>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</si>
  <si>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</si>
  <si>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</si>
  <si>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</si>
  <si>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</si>
  <si>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</si>
  <si>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</si>
  <si>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</si>
  <si>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</si>
  <si>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</si>
  <si>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</si>
  <si>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</si>
  <si>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</si>
  <si>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</si>
  <si>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</si>
  <si>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</si>
  <si>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</si>
  <si>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</si>
  <si>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</si>
  <si>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</si>
  <si>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</si>
  <si>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</si>
  <si>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</si>
  <si>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</si>
  <si>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</si>
  <si>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</si>
  <si>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</si>
  <si>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</si>
  <si>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</si>
  <si>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</si>
  <si>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</si>
  <si>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</si>
  <si>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</si>
  <si>
    <t>1 раз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</si>
</sst>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4" sqref="A44:F44"/>
    </sheetView>
  </sheetViews>
  <sheetFormatPr defaultRowHeight="11.25" customHeight="1" x14ac:dyDescent="0.2"/>
  <cols>
    <col min="1" max="1" width="57" style="4" customWidth="1"/>
    <col min="2" max="16384" width="9.140625" style="4"/>
  </cols>
  <sheetData>
    <row r="1" spans="1:8" s="1" customFormat="1" ht="16.5" customHeight="1" x14ac:dyDescent="0.25">
      <c r="A1" s="5" t="s">
        <v>240</v>
      </c>
    </row>
    <row r="2" spans="1:8" s="1" customFormat="1" ht="18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ht="11.25" customHeight="1" x14ac:dyDescent="0.2">
      <c r="A3" s="2" t="s">
        <v>1</v>
      </c>
      <c r="B3" s="25" t="s">
        <v>2</v>
      </c>
      <c r="C3" s="2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6" t="s">
        <v>8</v>
      </c>
      <c r="B4" s="26"/>
      <c r="C4" s="26"/>
      <c r="D4" s="26"/>
      <c r="E4" s="26"/>
      <c r="F4" s="26"/>
      <c r="G4" s="26"/>
      <c r="H4" s="2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506.1</v>
      </c>
      <c r="F5" s="3">
        <v>2.2799999999999998</v>
      </c>
      <c r="G5" s="3">
        <v>345.01799999999997</v>
      </c>
      <c r="H5" s="3" t="s">
        <v>12</v>
      </c>
    </row>
    <row r="6" spans="1:8" ht="11.25" customHeight="1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506.1</v>
      </c>
      <c r="F6" s="3">
        <v>3.23</v>
      </c>
      <c r="G6" s="3">
        <v>19.616</v>
      </c>
      <c r="H6" s="3"/>
    </row>
    <row r="7" spans="1:8" ht="11.25" customHeight="1" x14ac:dyDescent="0.2">
      <c r="A7" s="3" t="s">
        <v>15</v>
      </c>
      <c r="B7" s="3">
        <v>1</v>
      </c>
      <c r="C7" s="3" t="s">
        <v>16</v>
      </c>
      <c r="D7" s="3" t="s">
        <v>11</v>
      </c>
      <c r="E7" s="3">
        <v>3036.9</v>
      </c>
      <c r="F7" s="3">
        <v>1.99</v>
      </c>
      <c r="G7" s="3">
        <v>314.25799999999998</v>
      </c>
      <c r="H7" s="3" t="s">
        <v>17</v>
      </c>
    </row>
    <row r="8" spans="1:8" ht="11.25" customHeight="1" x14ac:dyDescent="0.2">
      <c r="A8" s="3" t="s">
        <v>18</v>
      </c>
      <c r="B8" s="3">
        <v>1</v>
      </c>
      <c r="C8" s="3" t="s">
        <v>14</v>
      </c>
      <c r="D8" s="3" t="s">
        <v>11</v>
      </c>
      <c r="E8" s="3">
        <v>3036.9</v>
      </c>
      <c r="F8" s="3">
        <v>2.54</v>
      </c>
      <c r="G8" s="3">
        <v>92.564999999999998</v>
      </c>
      <c r="H8" s="3"/>
    </row>
    <row r="9" spans="1:8" ht="11.25" customHeight="1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56</v>
      </c>
      <c r="F9" s="3">
        <v>3.08</v>
      </c>
      <c r="G9" s="3">
        <v>51.572000000000003</v>
      </c>
      <c r="H9" s="3" t="s">
        <v>17</v>
      </c>
    </row>
    <row r="10" spans="1:8" ht="11.25" customHeight="1" x14ac:dyDescent="0.2">
      <c r="A10" s="3" t="s">
        <v>20</v>
      </c>
      <c r="B10" s="3">
        <v>1</v>
      </c>
      <c r="C10" s="3" t="s">
        <v>16</v>
      </c>
      <c r="D10" s="3" t="s">
        <v>21</v>
      </c>
      <c r="E10" s="3">
        <v>56</v>
      </c>
      <c r="F10" s="3">
        <v>19.63</v>
      </c>
      <c r="G10" s="3">
        <v>57.162999999999997</v>
      </c>
      <c r="H10" s="3" t="s">
        <v>12</v>
      </c>
    </row>
    <row r="11" spans="1:8" ht="11.25" customHeight="1" x14ac:dyDescent="0.2">
      <c r="A11" s="3" t="s">
        <v>22</v>
      </c>
      <c r="B11" s="3">
        <v>299</v>
      </c>
      <c r="C11" s="3" t="s">
        <v>10</v>
      </c>
      <c r="D11" s="3" t="s">
        <v>11</v>
      </c>
      <c r="E11" s="3">
        <v>24</v>
      </c>
      <c r="F11" s="3">
        <v>3.25</v>
      </c>
      <c r="G11" s="3">
        <v>23.321999999999999</v>
      </c>
      <c r="H11" s="3" t="s">
        <v>12</v>
      </c>
    </row>
    <row r="12" spans="1:8" ht="11.25" customHeight="1" x14ac:dyDescent="0.2">
      <c r="A12" s="3" t="s">
        <v>23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ht="11.25" customHeight="1" x14ac:dyDescent="0.2">
      <c r="A13" s="3" t="s">
        <v>25</v>
      </c>
      <c r="B13" s="3">
        <v>1</v>
      </c>
      <c r="C13" s="3" t="s">
        <v>10</v>
      </c>
      <c r="D13" s="3" t="s">
        <v>11</v>
      </c>
      <c r="E13" s="3">
        <v>228</v>
      </c>
      <c r="F13" s="3">
        <v>8.3699999999999992</v>
      </c>
      <c r="G13" s="3">
        <v>1.9079999999999999</v>
      </c>
      <c r="H13" s="3" t="s">
        <v>26</v>
      </c>
    </row>
    <row r="14" spans="1:8" ht="11.25" customHeight="1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7936</v>
      </c>
      <c r="F14" s="3">
        <v>2.78</v>
      </c>
      <c r="G14" s="3">
        <v>22.062000000000001</v>
      </c>
      <c r="H14" s="3" t="s">
        <v>26</v>
      </c>
    </row>
    <row r="15" spans="1:8" ht="11.25" customHeight="1" x14ac:dyDescent="0.2">
      <c r="A15" s="3" t="s">
        <v>28</v>
      </c>
      <c r="B15" s="3">
        <v>1</v>
      </c>
      <c r="C15" s="3" t="s">
        <v>10</v>
      </c>
      <c r="D15" s="3" t="s">
        <v>21</v>
      </c>
      <c r="E15" s="3">
        <v>560</v>
      </c>
      <c r="F15" s="3">
        <v>1.73</v>
      </c>
      <c r="G15" s="3">
        <v>0.96899999999999997</v>
      </c>
      <c r="H15" s="3" t="s">
        <v>26</v>
      </c>
    </row>
    <row r="16" spans="1:8" ht="11.25" customHeight="1" x14ac:dyDescent="0.2">
      <c r="A16" s="3" t="s">
        <v>29</v>
      </c>
      <c r="B16" s="3">
        <v>1</v>
      </c>
      <c r="C16" s="3" t="s">
        <v>10</v>
      </c>
      <c r="D16" s="3" t="s">
        <v>21</v>
      </c>
      <c r="E16" s="3">
        <v>0</v>
      </c>
      <c r="F16" s="3">
        <v>0</v>
      </c>
      <c r="G16" s="3">
        <v>0</v>
      </c>
      <c r="H16" s="3" t="s">
        <v>26</v>
      </c>
    </row>
    <row r="17" spans="1:8" ht="11.25" customHeight="1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38.799999999999997</v>
      </c>
      <c r="F17" s="3">
        <v>4.04</v>
      </c>
      <c r="G17" s="3">
        <v>0.314</v>
      </c>
      <c r="H17" s="3" t="s">
        <v>31</v>
      </c>
    </row>
    <row r="18" spans="1:8" ht="11.25" customHeight="1" x14ac:dyDescent="0.2">
      <c r="A18" s="3" t="s">
        <v>32</v>
      </c>
      <c r="B18" s="3">
        <v>1</v>
      </c>
      <c r="C18" s="3" t="s">
        <v>10</v>
      </c>
      <c r="D18" s="3" t="s">
        <v>11</v>
      </c>
      <c r="E18" s="3">
        <v>6</v>
      </c>
      <c r="F18" s="3">
        <v>3.89</v>
      </c>
      <c r="G18" s="3">
        <v>2.3E-2</v>
      </c>
      <c r="H18" s="3" t="s">
        <v>26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26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72.599999999999994</v>
      </c>
      <c r="F20" s="3">
        <v>2.4900000000000002</v>
      </c>
      <c r="G20" s="3">
        <v>0.18099999999999999</v>
      </c>
      <c r="H20" s="3" t="s">
        <v>26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1181.5999999999999</v>
      </c>
      <c r="F21" s="3">
        <v>5.0199999999999996</v>
      </c>
      <c r="G21" s="3">
        <v>5.9320000000000004</v>
      </c>
      <c r="H21" s="3" t="s">
        <v>31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53.8</v>
      </c>
      <c r="F22" s="3">
        <v>2.4900000000000002</v>
      </c>
      <c r="G22" s="3">
        <v>0.13400000000000001</v>
      </c>
      <c r="H22" s="3" t="s">
        <v>26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21</v>
      </c>
      <c r="E23" s="3">
        <v>28.8</v>
      </c>
      <c r="F23" s="3">
        <v>2.02</v>
      </c>
      <c r="G23" s="3">
        <v>5.8000000000000003E-2</v>
      </c>
      <c r="H23" s="3" t="s">
        <v>26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2437</v>
      </c>
      <c r="F24" s="3">
        <v>2.0299999999999998</v>
      </c>
      <c r="G24" s="3">
        <v>9.8940000000000001</v>
      </c>
      <c r="H24" s="3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5</v>
      </c>
      <c r="C27" s="3" t="s">
        <v>41</v>
      </c>
      <c r="D27" s="3" t="s">
        <v>21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1</v>
      </c>
      <c r="C29" s="3" t="s">
        <v>47</v>
      </c>
      <c r="D29" s="3" t="s">
        <v>48</v>
      </c>
      <c r="E29" s="3">
        <v>0</v>
      </c>
      <c r="F29" s="3">
        <v>0</v>
      </c>
      <c r="G29" s="3">
        <v>37.11</v>
      </c>
      <c r="H29" s="3" t="s">
        <v>49</v>
      </c>
    </row>
    <row r="30" spans="1:8" ht="11.25" customHeight="1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1900</v>
      </c>
      <c r="F31" s="3">
        <v>1.67</v>
      </c>
      <c r="G31" s="3">
        <v>3.173</v>
      </c>
      <c r="H31" s="3" t="s">
        <v>26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1900</v>
      </c>
      <c r="F32" s="3">
        <v>1.67</v>
      </c>
      <c r="G32" s="3">
        <v>3.173</v>
      </c>
      <c r="H32" s="3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50.4</v>
      </c>
      <c r="F34" s="3">
        <v>8.2899999999999991</v>
      </c>
      <c r="G34" s="3">
        <v>152.50299999999999</v>
      </c>
      <c r="H34" s="3"/>
    </row>
    <row r="35" spans="1:8" ht="11.25" customHeight="1" x14ac:dyDescent="0.2">
      <c r="A35" s="3" t="s">
        <v>56</v>
      </c>
      <c r="B35" s="3">
        <v>2</v>
      </c>
      <c r="C35" s="3" t="s">
        <v>14</v>
      </c>
      <c r="D35" s="3" t="s">
        <v>48</v>
      </c>
      <c r="E35" s="3">
        <v>161.6</v>
      </c>
      <c r="F35" s="3">
        <v>3.59</v>
      </c>
      <c r="G35" s="3">
        <v>13.923</v>
      </c>
      <c r="H35" s="3"/>
    </row>
    <row r="36" spans="1:8" ht="11.25" customHeight="1" x14ac:dyDescent="0.2">
      <c r="A36" s="26" t="s">
        <v>57</v>
      </c>
      <c r="B36" s="26"/>
      <c r="C36" s="26"/>
      <c r="D36" s="26"/>
      <c r="E36" s="26"/>
      <c r="F36" s="26"/>
      <c r="G36" s="9">
        <f>SUM(G5:G35)</f>
        <v>1154.8710000000001</v>
      </c>
      <c r="H36" s="3"/>
    </row>
    <row r="37" spans="1:8" ht="11.25" customHeight="1" x14ac:dyDescent="0.2">
      <c r="A37" s="26" t="s">
        <v>58</v>
      </c>
      <c r="B37" s="26"/>
      <c r="C37" s="26"/>
      <c r="D37" s="26"/>
      <c r="E37" s="26"/>
      <c r="F37" s="26"/>
      <c r="G37" s="26"/>
      <c r="H37" s="26"/>
    </row>
    <row r="38" spans="1:8" ht="11.25" customHeight="1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3.6</v>
      </c>
      <c r="F38" s="3">
        <v>183.58</v>
      </c>
      <c r="G38" s="3">
        <v>241.22399999999999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61</v>
      </c>
      <c r="B40" s="3">
        <v>365</v>
      </c>
      <c r="C40" s="3" t="s">
        <v>10</v>
      </c>
      <c r="D40" s="3" t="s">
        <v>48</v>
      </c>
      <c r="E40" s="3">
        <v>3.6</v>
      </c>
      <c r="F40" s="3">
        <v>225.65</v>
      </c>
      <c r="G40" s="3">
        <v>296.50400000000002</v>
      </c>
      <c r="H40" s="3"/>
    </row>
    <row r="41" spans="1:8" ht="11.25" customHeight="1" x14ac:dyDescent="0.2">
      <c r="A41" s="26" t="s">
        <v>62</v>
      </c>
      <c r="B41" s="26"/>
      <c r="C41" s="26"/>
      <c r="D41" s="26"/>
      <c r="E41" s="26"/>
      <c r="F41" s="26"/>
      <c r="G41" s="9">
        <f>SUM(G38:G40)</f>
        <v>537.72800000000007</v>
      </c>
      <c r="H41" s="3"/>
    </row>
    <row r="42" spans="1:8" ht="11.25" customHeight="1" x14ac:dyDescent="0.2">
      <c r="A42" s="26" t="s">
        <v>63</v>
      </c>
      <c r="B42" s="26"/>
      <c r="C42" s="26"/>
      <c r="D42" s="26"/>
      <c r="E42" s="26"/>
      <c r="F42" s="26"/>
      <c r="G42" s="26"/>
      <c r="H42" s="26"/>
    </row>
    <row r="43" spans="1:8" ht="11.25" customHeight="1" x14ac:dyDescent="0.2">
      <c r="A43" s="3" t="s">
        <v>64</v>
      </c>
      <c r="B43" s="3">
        <v>1</v>
      </c>
      <c r="C43" s="3" t="s">
        <v>47</v>
      </c>
      <c r="D43" s="3" t="s">
        <v>60</v>
      </c>
      <c r="E43" s="3">
        <v>34.5</v>
      </c>
      <c r="F43" s="3">
        <v>64.63</v>
      </c>
      <c r="G43" s="3">
        <v>222.83</v>
      </c>
      <c r="H43" s="3"/>
    </row>
    <row r="44" spans="1:8" ht="11.25" customHeight="1" x14ac:dyDescent="0.2">
      <c r="A44" s="26" t="s">
        <v>65</v>
      </c>
      <c r="B44" s="26"/>
      <c r="C44" s="26"/>
      <c r="D44" s="26"/>
      <c r="E44" s="26"/>
      <c r="F44" s="26"/>
      <c r="G44" s="9">
        <f>SUM(G43)</f>
        <v>222.83</v>
      </c>
      <c r="H44" s="3"/>
    </row>
    <row r="45" spans="1:8" ht="11.25" customHeight="1" x14ac:dyDescent="0.2">
      <c r="A45" s="26" t="s">
        <v>66</v>
      </c>
      <c r="B45" s="26"/>
      <c r="C45" s="26"/>
      <c r="D45" s="26"/>
      <c r="E45" s="26"/>
      <c r="F45" s="26"/>
      <c r="G45" s="26"/>
      <c r="H45" s="26"/>
    </row>
    <row r="46" spans="1:8" ht="11.25" customHeight="1" x14ac:dyDescent="0.2">
      <c r="A46" s="26" t="s">
        <v>67</v>
      </c>
      <c r="B46" s="26"/>
      <c r="C46" s="26"/>
      <c r="D46" s="26"/>
      <c r="E46" s="26"/>
      <c r="F46" s="26"/>
      <c r="G46" s="26"/>
      <c r="H46" s="26"/>
    </row>
    <row r="47" spans="1:8" ht="11.25" customHeight="1" x14ac:dyDescent="0.2">
      <c r="A47" s="26" t="s">
        <v>68</v>
      </c>
      <c r="B47" s="26"/>
      <c r="C47" s="26"/>
      <c r="D47" s="26"/>
      <c r="E47" s="26"/>
      <c r="F47" s="26"/>
      <c r="G47" s="26"/>
      <c r="H47" s="10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42</v>
      </c>
      <c r="E53" s="3">
        <v>0</v>
      </c>
      <c r="F53" s="3">
        <v>0</v>
      </c>
      <c r="G53" s="3">
        <v>98.42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48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21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48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42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21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48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21</v>
      </c>
      <c r="E61" s="3">
        <v>0</v>
      </c>
      <c r="F61" s="3">
        <v>0</v>
      </c>
      <c r="G61" s="3">
        <v>9.69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48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48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20.350000000000001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18.41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48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42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21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21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21</v>
      </c>
      <c r="E73" s="3">
        <v>0</v>
      </c>
      <c r="F73" s="3">
        <v>0</v>
      </c>
      <c r="G73" s="3">
        <v>9.69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38.75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96.89</v>
      </c>
      <c r="H76" s="3" t="s">
        <v>72</v>
      </c>
    </row>
    <row r="77" spans="1:8" ht="11.25" customHeight="1" x14ac:dyDescent="0.2">
      <c r="A77" s="28" t="s">
        <v>103</v>
      </c>
      <c r="B77" s="29"/>
      <c r="C77" s="29"/>
      <c r="D77" s="29"/>
      <c r="E77" s="29"/>
      <c r="F77" s="29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21</v>
      </c>
      <c r="E78" s="3">
        <v>0</v>
      </c>
      <c r="F78" s="3">
        <v>0</v>
      </c>
      <c r="G78" s="3">
        <v>9.3000000000000007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21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21</v>
      </c>
      <c r="E80" s="3">
        <v>0</v>
      </c>
      <c r="F80" s="3">
        <v>0</v>
      </c>
      <c r="G80" s="3">
        <v>10.08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21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21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28" t="s">
        <v>109</v>
      </c>
      <c r="B83" s="29"/>
      <c r="C83" s="29"/>
      <c r="D83" s="29"/>
      <c r="E83" s="29"/>
      <c r="F83" s="29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38.75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21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21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96.89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56.19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60.07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48</v>
      </c>
      <c r="E99" s="3">
        <v>0</v>
      </c>
      <c r="F99" s="3">
        <v>0</v>
      </c>
      <c r="G99" s="3">
        <v>10.27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42</v>
      </c>
      <c r="E100" s="3">
        <v>0</v>
      </c>
      <c r="F100" s="3">
        <v>0</v>
      </c>
      <c r="G100" s="3">
        <v>9.11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3">
        <v>19.38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21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193.77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96.89</v>
      </c>
      <c r="H107" s="3"/>
    </row>
    <row r="108" spans="1:8" ht="11.25" customHeight="1" x14ac:dyDescent="0.2">
      <c r="A108" s="26" t="s">
        <v>135</v>
      </c>
      <c r="B108" s="26"/>
      <c r="C108" s="26"/>
      <c r="D108" s="26"/>
      <c r="E108" s="26"/>
      <c r="F108" s="26"/>
      <c r="G108" s="9">
        <f>SUM(G48:G107)</f>
        <v>892.9</v>
      </c>
      <c r="H108" s="3"/>
    </row>
    <row r="109" spans="1:8" ht="11.25" customHeight="1" x14ac:dyDescent="0.2">
      <c r="A109" s="26" t="s">
        <v>103</v>
      </c>
      <c r="B109" s="26"/>
      <c r="C109" s="26"/>
      <c r="D109" s="26"/>
      <c r="E109" s="26"/>
      <c r="F109" s="26"/>
      <c r="G109" s="26"/>
      <c r="H109" s="26"/>
    </row>
    <row r="110" spans="1:8" ht="11.25" customHeight="1" x14ac:dyDescent="0.2">
      <c r="A110" s="26" t="s">
        <v>136</v>
      </c>
      <c r="B110" s="26"/>
      <c r="C110" s="26"/>
      <c r="D110" s="26"/>
      <c r="E110" s="26"/>
      <c r="F110" s="26"/>
      <c r="G110" s="26"/>
      <c r="H110" s="26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42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21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21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96.89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77.510000000000005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42</v>
      </c>
      <c r="E116" s="3">
        <v>0</v>
      </c>
      <c r="F116" s="3">
        <v>0</v>
      </c>
      <c r="G116" s="3">
        <v>9.69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42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21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0</v>
      </c>
      <c r="C119" s="3" t="s">
        <v>47</v>
      </c>
      <c r="D119" s="3" t="s">
        <v>71</v>
      </c>
      <c r="E119" s="3">
        <v>0</v>
      </c>
      <c r="F119" s="3">
        <v>0</v>
      </c>
      <c r="G119" s="3">
        <v>19.38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67.239999999999995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21</v>
      </c>
      <c r="E121" s="3">
        <v>0</v>
      </c>
      <c r="F121" s="3">
        <v>0</v>
      </c>
      <c r="G121" s="3">
        <v>10.08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42</v>
      </c>
      <c r="E122" s="3">
        <v>0</v>
      </c>
      <c r="F122" s="3">
        <v>0</v>
      </c>
      <c r="G122" s="3">
        <v>9.3000000000000007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21</v>
      </c>
      <c r="E123" s="3">
        <v>0</v>
      </c>
      <c r="F123" s="3">
        <v>0</v>
      </c>
      <c r="G123" s="3">
        <v>21.18</v>
      </c>
      <c r="H123" s="3" t="s">
        <v>126</v>
      </c>
    </row>
    <row r="124" spans="1:8" ht="11.25" customHeight="1" x14ac:dyDescent="0.2">
      <c r="A124" s="3" t="s">
        <v>150</v>
      </c>
      <c r="B124" s="3">
        <v>0</v>
      </c>
      <c r="C124" s="3" t="s">
        <v>47</v>
      </c>
      <c r="D124" s="3" t="s">
        <v>71</v>
      </c>
      <c r="E124" s="3">
        <v>0</v>
      </c>
      <c r="F124" s="3">
        <v>0</v>
      </c>
      <c r="G124" s="3">
        <v>95.34</v>
      </c>
      <c r="H124" s="3"/>
    </row>
    <row r="125" spans="1:8" ht="11.25" customHeight="1" x14ac:dyDescent="0.2">
      <c r="A125" s="3" t="s">
        <v>151</v>
      </c>
      <c r="B125" s="3">
        <v>0</v>
      </c>
      <c r="C125" s="3" t="s">
        <v>47</v>
      </c>
      <c r="D125" s="3" t="s">
        <v>71</v>
      </c>
      <c r="E125" s="3">
        <v>0</v>
      </c>
      <c r="F125" s="3">
        <v>0</v>
      </c>
      <c r="G125" s="3">
        <v>19.38</v>
      </c>
      <c r="H125" s="3"/>
    </row>
    <row r="126" spans="1:8" ht="11.25" customHeight="1" x14ac:dyDescent="0.2">
      <c r="A126" s="3" t="s">
        <v>152</v>
      </c>
      <c r="B126" s="3">
        <v>0</v>
      </c>
      <c r="C126" s="3" t="s">
        <v>47</v>
      </c>
      <c r="D126" s="3" t="s">
        <v>71</v>
      </c>
      <c r="E126" s="3">
        <v>0</v>
      </c>
      <c r="F126" s="3">
        <v>0</v>
      </c>
      <c r="G126" s="3">
        <v>120.86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21</v>
      </c>
      <c r="E127" s="3">
        <v>0</v>
      </c>
      <c r="F127" s="3">
        <v>0</v>
      </c>
      <c r="G127" s="3">
        <v>10.27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21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21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135.63999999999999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94.95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116.26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98.83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58.13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17.440000000000001</v>
      </c>
      <c r="H135" s="3" t="s">
        <v>126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48</v>
      </c>
      <c r="E137" s="3">
        <v>0</v>
      </c>
      <c r="F137" s="3">
        <v>0</v>
      </c>
      <c r="G137" s="3">
        <v>21.32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55.98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47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47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47</v>
      </c>
      <c r="D152" s="3" t="s">
        <v>48</v>
      </c>
      <c r="E152" s="3">
        <v>0</v>
      </c>
      <c r="F152" s="3">
        <v>0</v>
      </c>
      <c r="G152" s="3">
        <v>58.13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3">
        <v>9.69</v>
      </c>
      <c r="H153" s="3"/>
    </row>
    <row r="154" spans="1:8" ht="11.25" customHeight="1" x14ac:dyDescent="0.2">
      <c r="A154" s="26" t="s">
        <v>180</v>
      </c>
      <c r="B154" s="26"/>
      <c r="C154" s="26"/>
      <c r="D154" s="26"/>
      <c r="E154" s="26"/>
      <c r="F154" s="26"/>
      <c r="G154" s="9">
        <f>SUM(G111:G153)</f>
        <v>1223.4900000000002</v>
      </c>
      <c r="H154" s="3"/>
    </row>
    <row r="155" spans="1:8" ht="11.25" customHeight="1" x14ac:dyDescent="0.2">
      <c r="A155" s="26" t="s">
        <v>181</v>
      </c>
      <c r="B155" s="26"/>
      <c r="C155" s="26"/>
      <c r="D155" s="26"/>
      <c r="E155" s="26"/>
      <c r="F155" s="26"/>
      <c r="G155" s="26"/>
      <c r="H155" s="26"/>
    </row>
    <row r="156" spans="1:8" ht="11.25" customHeight="1" x14ac:dyDescent="0.2">
      <c r="A156" s="3" t="s">
        <v>182</v>
      </c>
      <c r="B156" s="3">
        <v>0</v>
      </c>
      <c r="C156" s="3" t="s">
        <v>156</v>
      </c>
      <c r="D156" s="3" t="s">
        <v>21</v>
      </c>
      <c r="E156" s="3">
        <v>16</v>
      </c>
      <c r="F156" s="3">
        <v>63.18</v>
      </c>
      <c r="G156" s="3">
        <v>1010.79</v>
      </c>
      <c r="H156" s="3" t="s">
        <v>156</v>
      </c>
    </row>
    <row r="157" spans="1:8" ht="11.25" customHeight="1" x14ac:dyDescent="0.2">
      <c r="A157" s="26" t="s">
        <v>183</v>
      </c>
      <c r="B157" s="26"/>
      <c r="C157" s="26"/>
      <c r="D157" s="26"/>
      <c r="E157" s="26"/>
      <c r="F157" s="26"/>
      <c r="G157" s="9">
        <f>SUM(G156)</f>
        <v>1010.79</v>
      </c>
      <c r="H157" s="3"/>
    </row>
    <row r="158" spans="1:8" ht="11.25" customHeight="1" x14ac:dyDescent="0.2">
      <c r="A158" s="26" t="s">
        <v>184</v>
      </c>
      <c r="B158" s="26"/>
      <c r="C158" s="26"/>
      <c r="D158" s="26"/>
      <c r="E158" s="26"/>
      <c r="F158" s="26"/>
      <c r="G158" s="26"/>
      <c r="H158" s="26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47</v>
      </c>
      <c r="D160" s="3" t="s">
        <v>71</v>
      </c>
      <c r="E160" s="3">
        <v>8</v>
      </c>
      <c r="F160" s="3">
        <v>19.059999999999999</v>
      </c>
      <c r="G160" s="3">
        <v>152.46</v>
      </c>
      <c r="H160" s="3" t="s">
        <v>24</v>
      </c>
    </row>
    <row r="161" spans="1:8" ht="11.25" customHeight="1" x14ac:dyDescent="0.2">
      <c r="A161" s="3" t="s">
        <v>187</v>
      </c>
      <c r="B161" s="3">
        <v>5</v>
      </c>
      <c r="C161" s="3" t="s">
        <v>41</v>
      </c>
      <c r="D161" s="3" t="s">
        <v>71</v>
      </c>
      <c r="E161" s="3">
        <v>0</v>
      </c>
      <c r="F161" s="3">
        <v>0</v>
      </c>
      <c r="G161" s="3">
        <v>0</v>
      </c>
      <c r="H161" s="3" t="s">
        <v>43</v>
      </c>
    </row>
    <row r="162" spans="1:8" ht="11.25" customHeight="1" x14ac:dyDescent="0.2">
      <c r="A162" s="26" t="s">
        <v>188</v>
      </c>
      <c r="B162" s="26"/>
      <c r="C162" s="26"/>
      <c r="D162" s="26"/>
      <c r="E162" s="26"/>
      <c r="F162" s="26"/>
      <c r="G162" s="9">
        <f>SUM(G159:G161)</f>
        <v>152.46</v>
      </c>
      <c r="H162" s="3"/>
    </row>
    <row r="163" spans="1:8" ht="11.25" customHeight="1" x14ac:dyDescent="0.2">
      <c r="A163" s="26" t="s">
        <v>189</v>
      </c>
      <c r="B163" s="26"/>
      <c r="C163" s="26"/>
      <c r="D163" s="26"/>
      <c r="E163" s="26"/>
      <c r="F163" s="26"/>
      <c r="G163" s="26"/>
      <c r="H163" s="26"/>
    </row>
    <row r="164" spans="1:8" ht="11.25" customHeight="1" x14ac:dyDescent="0.2">
      <c r="A164" s="3" t="s">
        <v>190</v>
      </c>
      <c r="B164" s="3">
        <v>1</v>
      </c>
      <c r="C164" s="3" t="s">
        <v>14</v>
      </c>
      <c r="D164" s="3" t="s">
        <v>71</v>
      </c>
      <c r="E164" s="3">
        <v>0</v>
      </c>
      <c r="F164" s="3">
        <v>0</v>
      </c>
      <c r="G164" s="3">
        <v>19.72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26" t="s">
        <v>193</v>
      </c>
      <c r="B167" s="26"/>
      <c r="C167" s="26"/>
      <c r="D167" s="26"/>
      <c r="E167" s="26"/>
      <c r="F167" s="26"/>
      <c r="G167" s="9">
        <f>SUM(G164:G166)</f>
        <v>19.72</v>
      </c>
      <c r="H167" s="3"/>
    </row>
    <row r="168" spans="1:8" ht="11.25" customHeight="1" x14ac:dyDescent="0.2">
      <c r="A168" s="26" t="s">
        <v>194</v>
      </c>
      <c r="B168" s="26"/>
      <c r="C168" s="26"/>
      <c r="D168" s="26"/>
      <c r="E168" s="26"/>
      <c r="F168" s="26"/>
      <c r="G168" s="26"/>
      <c r="H168" s="26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26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26" t="s">
        <v>197</v>
      </c>
      <c r="B171" s="26"/>
      <c r="C171" s="26"/>
      <c r="D171" s="26"/>
      <c r="E171" s="26"/>
      <c r="F171" s="26"/>
      <c r="G171" s="9">
        <f>SUM(G169:G170)</f>
        <v>0</v>
      </c>
      <c r="H171" s="3"/>
    </row>
    <row r="172" spans="1:8" ht="11.25" customHeight="1" x14ac:dyDescent="0.2">
      <c r="A172" s="26" t="s">
        <v>198</v>
      </c>
      <c r="B172" s="26"/>
      <c r="C172" s="26"/>
      <c r="D172" s="26"/>
      <c r="E172" s="26"/>
      <c r="F172" s="26"/>
      <c r="G172" s="26"/>
      <c r="H172" s="26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10.08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9.3000000000000007</v>
      </c>
      <c r="H174" s="3" t="s">
        <v>200</v>
      </c>
    </row>
    <row r="175" spans="1:8" ht="11.25" customHeight="1" x14ac:dyDescent="0.2">
      <c r="A175" s="26" t="s">
        <v>202</v>
      </c>
      <c r="B175" s="26"/>
      <c r="C175" s="26"/>
      <c r="D175" s="26"/>
      <c r="E175" s="26"/>
      <c r="F175" s="26"/>
      <c r="G175" s="9">
        <f>SUM(G173:G174)</f>
        <v>19.380000000000003</v>
      </c>
      <c r="H175" s="3"/>
    </row>
    <row r="176" spans="1:8" ht="11.25" customHeight="1" x14ac:dyDescent="0.2">
      <c r="A176" s="26" t="s">
        <v>203</v>
      </c>
      <c r="B176" s="26"/>
      <c r="C176" s="26"/>
      <c r="D176" s="26"/>
      <c r="E176" s="26"/>
      <c r="F176" s="26"/>
      <c r="G176" s="26"/>
      <c r="H176" s="26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393.88099999999997</v>
      </c>
      <c r="H177" s="3"/>
    </row>
    <row r="178" spans="1:8" ht="11.25" customHeight="1" x14ac:dyDescent="0.2">
      <c r="A178" s="26" t="s">
        <v>205</v>
      </c>
      <c r="B178" s="26"/>
      <c r="C178" s="26"/>
      <c r="D178" s="26"/>
      <c r="E178" s="26"/>
      <c r="F178" s="26"/>
      <c r="G178" s="9">
        <f>SUM(G177)</f>
        <v>393.88099999999997</v>
      </c>
      <c r="H178" s="3"/>
    </row>
    <row r="179" spans="1:8" ht="11.25" customHeight="1" x14ac:dyDescent="0.2">
      <c r="A179" s="26" t="s">
        <v>206</v>
      </c>
      <c r="B179" s="26"/>
      <c r="C179" s="26"/>
      <c r="D179" s="26"/>
      <c r="E179" s="26"/>
      <c r="F179" s="26"/>
      <c r="G179" s="26"/>
      <c r="H179" s="26"/>
    </row>
    <row r="180" spans="1:8" ht="11.25" customHeight="1" x14ac:dyDescent="0.2">
      <c r="A180" s="26" t="s">
        <v>54</v>
      </c>
      <c r="B180" s="26"/>
      <c r="C180" s="26"/>
      <c r="D180" s="26"/>
      <c r="E180" s="26"/>
      <c r="F180" s="26"/>
      <c r="G180" s="26"/>
      <c r="H180" s="26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48</v>
      </c>
      <c r="E181" s="3">
        <v>0</v>
      </c>
      <c r="F181" s="3">
        <v>0</v>
      </c>
      <c r="G181" s="3">
        <v>202.95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26" t="s">
        <v>210</v>
      </c>
      <c r="B184" s="26"/>
      <c r="C184" s="26"/>
      <c r="D184" s="26"/>
      <c r="E184" s="26"/>
      <c r="F184" s="26"/>
      <c r="G184" s="9">
        <f>SUM(G181:G183)</f>
        <v>202.95</v>
      </c>
      <c r="H184" s="3"/>
    </row>
    <row r="185" spans="1:8" ht="11.25" customHeight="1" x14ac:dyDescent="0.2">
      <c r="A185" s="26" t="s">
        <v>211</v>
      </c>
      <c r="B185" s="26"/>
      <c r="C185" s="26"/>
      <c r="D185" s="26"/>
      <c r="E185" s="26"/>
      <c r="F185" s="26"/>
      <c r="G185" s="26"/>
      <c r="H185" s="26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24.74</v>
      </c>
      <c r="H186" s="3" t="s">
        <v>26</v>
      </c>
    </row>
    <row r="187" spans="1:8" ht="11.25" customHeight="1" x14ac:dyDescent="0.2">
      <c r="A187" s="3" t="s">
        <v>213</v>
      </c>
      <c r="B187" s="3">
        <v>1</v>
      </c>
      <c r="C187" s="3" t="s">
        <v>47</v>
      </c>
      <c r="D187" s="3" t="s">
        <v>71</v>
      </c>
      <c r="E187" s="3">
        <v>0</v>
      </c>
      <c r="F187" s="3">
        <v>0</v>
      </c>
      <c r="G187" s="3">
        <v>12.41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21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26" t="s">
        <v>220</v>
      </c>
      <c r="B193" s="26"/>
      <c r="C193" s="26"/>
      <c r="D193" s="26"/>
      <c r="E193" s="26"/>
      <c r="F193" s="26"/>
      <c r="G193" s="9">
        <f>SUM(G186:G192)</f>
        <v>37.15</v>
      </c>
      <c r="H193" s="3"/>
    </row>
    <row r="194" spans="1:8" ht="11.25" customHeight="1" x14ac:dyDescent="0.2">
      <c r="A194" s="26" t="s">
        <v>221</v>
      </c>
      <c r="B194" s="26"/>
      <c r="C194" s="26"/>
      <c r="D194" s="26"/>
      <c r="E194" s="26"/>
      <c r="F194" s="26"/>
      <c r="G194" s="26"/>
      <c r="H194" s="26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21</v>
      </c>
      <c r="E201" s="3">
        <v>0</v>
      </c>
      <c r="F201" s="3">
        <v>0</v>
      </c>
      <c r="G201" s="3">
        <v>0</v>
      </c>
      <c r="H201" s="3" t="s">
        <v>26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234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235</v>
      </c>
      <c r="B204" s="3">
        <v>3</v>
      </c>
      <c r="C204" s="3" t="s">
        <v>236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237</v>
      </c>
    </row>
    <row r="205" spans="1:8" ht="11.25" customHeight="1" x14ac:dyDescent="0.2">
      <c r="A205" s="26" t="s">
        <v>238</v>
      </c>
      <c r="B205" s="26"/>
      <c r="C205" s="26"/>
      <c r="D205" s="26"/>
      <c r="E205" s="26"/>
      <c r="F205" s="26"/>
      <c r="G205" s="9">
        <f>SUM(G195:G204)</f>
        <v>0</v>
      </c>
      <c r="H205" s="3"/>
    </row>
    <row r="206" spans="1:8" ht="11.25" customHeight="1" x14ac:dyDescent="0.2">
      <c r="A206" s="26" t="s">
        <v>239</v>
      </c>
      <c r="B206" s="26"/>
      <c r="C206" s="26"/>
      <c r="D206" s="26"/>
      <c r="E206" s="26"/>
      <c r="F206" s="26"/>
      <c r="G206" s="9">
        <f>G36+G41+G44+G108+G154+G157+G162+G167+G171+G175+G178+G184+G193+G205</f>
        <v>5868.1500000000005</v>
      </c>
      <c r="H206" s="3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66" workbookViewId="0">
      <selection activeCell="A238" sqref="A238"/>
    </sheetView>
  </sheetViews>
  <sheetFormatPr defaultRowHeight="11.25" customHeight="1" x14ac:dyDescent="0.2"/>
  <cols>
    <col min="1" max="1" width="36.85546875" style="4" customWidth="1"/>
    <col min="2" max="16384" width="9.140625" style="4"/>
  </cols>
  <sheetData>
    <row r="1" spans="1:8" s="1" customFormat="1" ht="11.25" customHeight="1" x14ac:dyDescent="0.25">
      <c r="A1" s="5" t="s">
        <v>241</v>
      </c>
    </row>
    <row r="2" spans="1:8" s="1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66.75" customHeight="1" x14ac:dyDescent="0.2">
      <c r="A3" s="11" t="s">
        <v>1</v>
      </c>
      <c r="B3" s="28" t="s">
        <v>2</v>
      </c>
      <c r="C3" s="30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1" t="s">
        <v>246</v>
      </c>
      <c r="B4" s="12"/>
      <c r="C4" s="12"/>
      <c r="D4" s="11"/>
      <c r="E4" s="11"/>
      <c r="F4" s="11"/>
      <c r="G4" s="11">
        <v>622.42999999999995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506.1</v>
      </c>
      <c r="F6" s="17">
        <v>2.4167999999999998</v>
      </c>
      <c r="G6" s="17">
        <f>E6*F6*B6/1000</f>
        <v>366.942744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506.1</v>
      </c>
      <c r="F7" s="17">
        <v>3.4238</v>
      </c>
      <c r="G7" s="17">
        <f t="shared" ref="G7:G36" si="0">E7*F7*B7/1000</f>
        <v>20.793422160000002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3036.9</v>
      </c>
      <c r="F8" s="17">
        <v>2.1093999999999999</v>
      </c>
      <c r="G8" s="17">
        <f t="shared" si="0"/>
        <v>333.11391671999996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3036.9</v>
      </c>
      <c r="F9" s="17">
        <v>2.6924000000000001</v>
      </c>
      <c r="G9" s="17">
        <f t="shared" si="0"/>
        <v>98.118594720000004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56</v>
      </c>
      <c r="F10" s="17">
        <v>3.2648000000000001</v>
      </c>
      <c r="G10" s="17">
        <f t="shared" si="0"/>
        <v>54.848639999999996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56</v>
      </c>
      <c r="F11" s="17">
        <v>20.8078</v>
      </c>
      <c r="G11" s="17">
        <f t="shared" si="0"/>
        <v>60.592313600000011</v>
      </c>
      <c r="H11" s="3" t="s">
        <v>12</v>
      </c>
    </row>
    <row r="12" spans="1:8" ht="11.25" customHeight="1" x14ac:dyDescent="0.2">
      <c r="A12" s="3" t="s">
        <v>22</v>
      </c>
      <c r="B12" s="3">
        <v>300</v>
      </c>
      <c r="C12" s="3" t="s">
        <v>10</v>
      </c>
      <c r="D12" s="3" t="s">
        <v>11</v>
      </c>
      <c r="E12" s="3">
        <v>24</v>
      </c>
      <c r="F12" s="17">
        <v>3.4450000000000003</v>
      </c>
      <c r="G12" s="17">
        <f t="shared" si="0"/>
        <v>24.804000000000002</v>
      </c>
      <c r="H12" s="3" t="s">
        <v>12</v>
      </c>
    </row>
    <row r="13" spans="1:8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17">
        <v>0</v>
      </c>
      <c r="G13" s="17">
        <f t="shared" si="0"/>
        <v>0</v>
      </c>
      <c r="H13" s="3" t="s">
        <v>24</v>
      </c>
    </row>
    <row r="14" spans="1:8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228</v>
      </c>
      <c r="F14" s="17">
        <v>8.8721999999999994</v>
      </c>
      <c r="G14" s="17">
        <f t="shared" si="0"/>
        <v>2.0228616000000001</v>
      </c>
      <c r="H14" s="3" t="s">
        <v>26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7936</v>
      </c>
      <c r="F15" s="17">
        <v>2.9468000000000001</v>
      </c>
      <c r="G15" s="17">
        <f t="shared" si="0"/>
        <v>23.385804800000003</v>
      </c>
      <c r="H15" s="3" t="s">
        <v>26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560</v>
      </c>
      <c r="F16" s="17">
        <v>1.8338000000000001</v>
      </c>
      <c r="G16" s="17">
        <f t="shared" si="0"/>
        <v>1.0269280000000001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21</v>
      </c>
      <c r="E17" s="3">
        <v>0</v>
      </c>
      <c r="F17" s="17">
        <v>0</v>
      </c>
      <c r="G17" s="17">
        <f t="shared" si="0"/>
        <v>0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38.799999999999997</v>
      </c>
      <c r="F18" s="17">
        <v>4.2824</v>
      </c>
      <c r="G18" s="17">
        <f t="shared" si="0"/>
        <v>0.33231423999999998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6</v>
      </c>
      <c r="F19" s="17">
        <v>4.1234000000000002</v>
      </c>
      <c r="G19" s="17">
        <f t="shared" si="0"/>
        <v>2.4740400000000003E-2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7">
        <v>0</v>
      </c>
      <c r="G20" s="17">
        <f t="shared" si="0"/>
        <v>0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72.599999999999994</v>
      </c>
      <c r="F21" s="17">
        <v>2.6394000000000002</v>
      </c>
      <c r="G21" s="17">
        <f t="shared" si="0"/>
        <v>0.19162044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1181.5999999999999</v>
      </c>
      <c r="F22" s="17">
        <v>5.3212000000000002</v>
      </c>
      <c r="G22" s="17">
        <f t="shared" si="0"/>
        <v>6.2875299199999999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53.8</v>
      </c>
      <c r="F23" s="17">
        <v>2.6394000000000002</v>
      </c>
      <c r="G23" s="17">
        <f t="shared" si="0"/>
        <v>0.14199972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21</v>
      </c>
      <c r="E24" s="3">
        <v>28.8</v>
      </c>
      <c r="F24" s="17">
        <v>2.1412</v>
      </c>
      <c r="G24" s="17">
        <f t="shared" si="0"/>
        <v>6.1666560000000002E-2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2437</v>
      </c>
      <c r="F25" s="17">
        <v>2.1517999999999997</v>
      </c>
      <c r="G25" s="17">
        <f t="shared" si="0"/>
        <v>10.487873199999997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8">
        <v>0</v>
      </c>
      <c r="G26" s="17">
        <f t="shared" si="0"/>
        <v>0</v>
      </c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7">
        <v>0</v>
      </c>
      <c r="G27" s="17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17">
        <v>0</v>
      </c>
      <c r="G28" s="17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8">
        <v>0</v>
      </c>
      <c r="G29" s="17">
        <f t="shared" si="0"/>
        <v>0</v>
      </c>
      <c r="H29" s="8"/>
    </row>
    <row r="30" spans="1:8" ht="11.25" customHeight="1" x14ac:dyDescent="0.2">
      <c r="A30" s="3" t="s">
        <v>46</v>
      </c>
      <c r="B30" s="3">
        <v>1</v>
      </c>
      <c r="C30" s="3" t="s">
        <v>47</v>
      </c>
      <c r="D30" s="3" t="s">
        <v>48</v>
      </c>
      <c r="E30" s="3">
        <v>0</v>
      </c>
      <c r="F30" s="17">
        <v>0</v>
      </c>
      <c r="G30" s="3">
        <v>37.11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7">
        <v>0</v>
      </c>
      <c r="G31" s="17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1900</v>
      </c>
      <c r="F32" s="17">
        <v>1.7702</v>
      </c>
      <c r="G32" s="17">
        <f t="shared" si="0"/>
        <v>3.3633800000000003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1900</v>
      </c>
      <c r="F33" s="17">
        <v>1.7702</v>
      </c>
      <c r="G33" s="17">
        <f t="shared" si="0"/>
        <v>3.3633800000000003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8">
        <v>0</v>
      </c>
      <c r="G34" s="17">
        <f t="shared" si="0"/>
        <v>0</v>
      </c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50.4</v>
      </c>
      <c r="F35" s="17">
        <v>8.7873999999999999</v>
      </c>
      <c r="G35" s="17">
        <f t="shared" si="0"/>
        <v>162.09589535999999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161.6</v>
      </c>
      <c r="F36" s="17">
        <v>3.8054000000000001</v>
      </c>
      <c r="G36" s="17">
        <f t="shared" si="0"/>
        <v>14.758863359999999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20">
        <f>SUM(G6:G36)</f>
        <v>1223.8684888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3.6</v>
      </c>
      <c r="F39" s="3">
        <v>288.01</v>
      </c>
      <c r="G39" s="17">
        <f>E39*F39*B39/1000</f>
        <v>379.48197600000003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7"/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48</v>
      </c>
      <c r="E41" s="3">
        <v>3.6</v>
      </c>
      <c r="F41" s="3">
        <v>241.88</v>
      </c>
      <c r="G41" s="17">
        <f t="shared" ref="G41" si="1">E41*F41*B41/1000</f>
        <v>318.70108799999997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9">
        <f>SUM(G39:G41)</f>
        <v>698.18306400000006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60</v>
      </c>
      <c r="E44" s="17">
        <v>1.087</v>
      </c>
      <c r="F44" s="3">
        <v>537.61</v>
      </c>
      <c r="G44" s="17">
        <f>E44*F44*B44/1000</f>
        <v>213.88383762000001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9">
        <f>SUM(G44)</f>
        <v>213.88383762000001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hidden="1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hidden="1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hidden="1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42</v>
      </c>
      <c r="E54" s="3">
        <v>0</v>
      </c>
      <c r="F54" s="3">
        <v>0</v>
      </c>
      <c r="G54" s="3">
        <v>98.42</v>
      </c>
      <c r="H54" s="3" t="s">
        <v>72</v>
      </c>
    </row>
    <row r="55" spans="1:8" ht="11.25" hidden="1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hidden="1" customHeight="1" x14ac:dyDescent="0.2">
      <c r="A56" s="3" t="s">
        <v>79</v>
      </c>
      <c r="B56" s="3">
        <v>1</v>
      </c>
      <c r="C56" s="3" t="s">
        <v>70</v>
      </c>
      <c r="D56" s="3" t="s">
        <v>48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hidden="1" customHeight="1" x14ac:dyDescent="0.2">
      <c r="A57" s="3" t="s">
        <v>80</v>
      </c>
      <c r="B57" s="3">
        <v>0</v>
      </c>
      <c r="C57" s="3" t="s">
        <v>81</v>
      </c>
      <c r="D57" s="3" t="s">
        <v>21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hidden="1" customHeight="1" x14ac:dyDescent="0.2">
      <c r="A58" s="3" t="s">
        <v>82</v>
      </c>
      <c r="B58" s="3">
        <v>1</v>
      </c>
      <c r="C58" s="3" t="s">
        <v>70</v>
      </c>
      <c r="D58" s="3" t="s">
        <v>48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hidden="1" customHeight="1" x14ac:dyDescent="0.2">
      <c r="A59" s="3" t="s">
        <v>83</v>
      </c>
      <c r="B59" s="3">
        <v>1</v>
      </c>
      <c r="C59" s="3" t="s">
        <v>70</v>
      </c>
      <c r="D59" s="3" t="s">
        <v>42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hidden="1" customHeight="1" x14ac:dyDescent="0.2">
      <c r="A60" s="3" t="s">
        <v>84</v>
      </c>
      <c r="B60" s="3">
        <v>1</v>
      </c>
      <c r="C60" s="3" t="s">
        <v>70</v>
      </c>
      <c r="D60" s="3" t="s">
        <v>21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hidden="1" customHeight="1" x14ac:dyDescent="0.2">
      <c r="A61" s="3" t="s">
        <v>85</v>
      </c>
      <c r="B61" s="3">
        <v>1</v>
      </c>
      <c r="C61" s="3" t="s">
        <v>70</v>
      </c>
      <c r="D61" s="3" t="s">
        <v>48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21</v>
      </c>
      <c r="E62" s="3">
        <v>0</v>
      </c>
      <c r="F62" s="3">
        <v>0</v>
      </c>
      <c r="G62" s="3">
        <v>9.69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48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48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20.350000000000001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18.41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48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42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21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21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21</v>
      </c>
      <c r="E74" s="3">
        <v>0</v>
      </c>
      <c r="F74" s="3">
        <v>0</v>
      </c>
      <c r="G74" s="3">
        <v>9.69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38.75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96.89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21</v>
      </c>
      <c r="E79" s="3">
        <v>0</v>
      </c>
      <c r="F79" s="3">
        <v>0</v>
      </c>
      <c r="G79" s="3">
        <v>9.3000000000000007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21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21</v>
      </c>
      <c r="E81" s="3">
        <v>0</v>
      </c>
      <c r="F81" s="3">
        <v>0</v>
      </c>
      <c r="G81" s="3">
        <v>10.08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21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21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38.75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21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21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96.89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56.19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60.07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48</v>
      </c>
      <c r="E100" s="3">
        <v>0</v>
      </c>
      <c r="F100" s="3">
        <v>0</v>
      </c>
      <c r="G100" s="3">
        <v>10.27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3">
        <v>9.11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42</v>
      </c>
      <c r="E102" s="3">
        <v>0</v>
      </c>
      <c r="F102" s="3">
        <v>0</v>
      </c>
      <c r="G102" s="3">
        <v>19.38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21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193.77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48</v>
      </c>
      <c r="E108" s="3">
        <v>0</v>
      </c>
      <c r="F108" s="3">
        <v>0</v>
      </c>
      <c r="G108" s="3">
        <v>96.89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892.9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42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21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21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96.89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77.510000000000005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42</v>
      </c>
      <c r="E117" s="3">
        <v>0</v>
      </c>
      <c r="F117" s="3">
        <v>0</v>
      </c>
      <c r="G117" s="3">
        <v>9.69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42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21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0</v>
      </c>
      <c r="C120" s="3" t="s">
        <v>47</v>
      </c>
      <c r="D120" s="3" t="s">
        <v>71</v>
      </c>
      <c r="E120" s="3">
        <v>0</v>
      </c>
      <c r="F120" s="3">
        <v>0</v>
      </c>
      <c r="G120" s="3">
        <v>73.91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67.239999999999995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21</v>
      </c>
      <c r="E122" s="3">
        <v>0</v>
      </c>
      <c r="F122" s="3">
        <v>0</v>
      </c>
      <c r="G122" s="3">
        <v>10.08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42</v>
      </c>
      <c r="E123" s="3">
        <v>0</v>
      </c>
      <c r="F123" s="3">
        <v>0</v>
      </c>
      <c r="G123" s="3">
        <v>9.3000000000000007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21</v>
      </c>
      <c r="E124" s="3">
        <v>0</v>
      </c>
      <c r="F124" s="3">
        <v>0</v>
      </c>
      <c r="G124" s="3">
        <v>21.18</v>
      </c>
      <c r="H124" s="3" t="s">
        <v>126</v>
      </c>
    </row>
    <row r="125" spans="1:8" ht="11.25" customHeight="1" x14ac:dyDescent="0.2">
      <c r="A125" s="3" t="s">
        <v>150</v>
      </c>
      <c r="B125" s="3">
        <v>0</v>
      </c>
      <c r="C125" s="3" t="s">
        <v>47</v>
      </c>
      <c r="D125" s="3" t="s">
        <v>71</v>
      </c>
      <c r="E125" s="3">
        <v>0</v>
      </c>
      <c r="F125" s="3">
        <v>0</v>
      </c>
      <c r="G125" s="3">
        <v>89.79</v>
      </c>
      <c r="H125" s="3"/>
    </row>
    <row r="126" spans="1:8" ht="11.25" customHeight="1" x14ac:dyDescent="0.2">
      <c r="A126" s="3" t="s">
        <v>151</v>
      </c>
      <c r="B126" s="3">
        <v>0</v>
      </c>
      <c r="C126" s="3" t="s">
        <v>47</v>
      </c>
      <c r="D126" s="3" t="s">
        <v>71</v>
      </c>
      <c r="E126" s="3">
        <v>0</v>
      </c>
      <c r="F126" s="3">
        <v>0</v>
      </c>
      <c r="G126" s="3">
        <v>11.32</v>
      </c>
      <c r="H126" s="3"/>
    </row>
    <row r="127" spans="1:8" ht="11.25" customHeight="1" x14ac:dyDescent="0.2">
      <c r="A127" s="3" t="s">
        <v>152</v>
      </c>
      <c r="B127" s="3">
        <v>0</v>
      </c>
      <c r="C127" s="3" t="s">
        <v>47</v>
      </c>
      <c r="D127" s="3" t="s">
        <v>71</v>
      </c>
      <c r="E127" s="3">
        <v>0</v>
      </c>
      <c r="F127" s="3">
        <v>0</v>
      </c>
      <c r="G127" s="3">
        <v>33.71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21</v>
      </c>
      <c r="E128" s="3">
        <v>0</v>
      </c>
      <c r="F128" s="3">
        <v>0</v>
      </c>
      <c r="G128" s="3">
        <v>10.27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21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21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135.63999999999999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94.95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116.26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98.83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58.13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17.440000000000001</v>
      </c>
      <c r="H136" s="3" t="s">
        <v>126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21.32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3">
        <v>47.13</v>
      </c>
      <c r="H139" s="3"/>
    </row>
    <row r="140" spans="1:8" ht="11.25" hidden="1" customHeight="1" x14ac:dyDescent="0.2">
      <c r="A140" s="3" t="s">
        <v>165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hidden="1" customHeight="1" x14ac:dyDescent="0.2">
      <c r="A141" s="3" t="s">
        <v>166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hidden="1" customHeight="1" x14ac:dyDescent="0.2">
      <c r="A142" s="3" t="s">
        <v>167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hidden="1" customHeight="1" x14ac:dyDescent="0.2">
      <c r="A143" s="3" t="s">
        <v>168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hidden="1" customHeight="1" x14ac:dyDescent="0.2">
      <c r="A144" s="3" t="s">
        <v>169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hidden="1" customHeight="1" x14ac:dyDescent="0.2">
      <c r="A145" s="3" t="s">
        <v>170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hidden="1" customHeight="1" x14ac:dyDescent="0.2">
      <c r="A146" s="3" t="s">
        <v>171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hidden="1" customHeight="1" x14ac:dyDescent="0.2">
      <c r="A147" s="3" t="s">
        <v>172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hidden="1" customHeight="1" x14ac:dyDescent="0.2">
      <c r="A148" s="3" t="s">
        <v>173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hidden="1" customHeight="1" x14ac:dyDescent="0.2">
      <c r="A149" s="3" t="s">
        <v>174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hidden="1" customHeight="1" x14ac:dyDescent="0.2">
      <c r="A150" s="3" t="s">
        <v>175</v>
      </c>
      <c r="B150" s="3">
        <v>0</v>
      </c>
      <c r="C150" s="3" t="s">
        <v>47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hidden="1" customHeight="1" x14ac:dyDescent="0.2">
      <c r="A151" s="3" t="s">
        <v>176</v>
      </c>
      <c r="B151" s="3">
        <v>0</v>
      </c>
      <c r="C151" s="3" t="s">
        <v>47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hidden="1" customHeight="1" x14ac:dyDescent="0.2">
      <c r="A152" s="3" t="s">
        <v>177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47</v>
      </c>
      <c r="D153" s="3" t="s">
        <v>48</v>
      </c>
      <c r="E153" s="3">
        <v>0</v>
      </c>
      <c r="F153" s="3">
        <v>0</v>
      </c>
      <c r="G153" s="3">
        <v>58.13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48</v>
      </c>
      <c r="E154" s="3">
        <v>0</v>
      </c>
      <c r="F154" s="3">
        <v>0</v>
      </c>
      <c r="G154" s="3">
        <v>9.69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1168.4100000000003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21</v>
      </c>
      <c r="E157" s="3">
        <v>16</v>
      </c>
      <c r="F157" s="3">
        <v>139.74</v>
      </c>
      <c r="G157" s="17">
        <f>E157*F157*B157/1000</f>
        <v>818.31744000000003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9">
        <f>SUM(G157)</f>
        <v>818.31744000000003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47</v>
      </c>
      <c r="D161" s="3" t="s">
        <v>71</v>
      </c>
      <c r="E161" s="3">
        <v>8</v>
      </c>
      <c r="F161" s="3">
        <v>17392.63</v>
      </c>
      <c r="G161" s="17">
        <f>E161*F161*B161/1000</f>
        <v>139.14104</v>
      </c>
      <c r="H161" s="3" t="s">
        <v>24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71</v>
      </c>
      <c r="E162" s="3">
        <v>0</v>
      </c>
      <c r="F162" s="3">
        <v>0</v>
      </c>
      <c r="G162" s="17">
        <v>0</v>
      </c>
      <c r="H162" s="3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9">
        <f>SUM(G160:G162)</f>
        <v>139.14104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14</v>
      </c>
      <c r="D165" s="3" t="s">
        <v>71</v>
      </c>
      <c r="E165" s="3">
        <v>0</v>
      </c>
      <c r="F165" s="3">
        <v>0</v>
      </c>
      <c r="G165" s="3">
        <v>33.49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33.49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hidden="1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hidden="1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70.510000000000005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9.3000000000000007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79.81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17">
        <v>216.62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19">
        <f>SUM(G178)</f>
        <v>216.62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80.05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80.05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24.74</v>
      </c>
      <c r="H187" s="3" t="s">
        <v>26</v>
      </c>
    </row>
    <row r="188" spans="1:8" ht="11.25" customHeight="1" x14ac:dyDescent="0.2">
      <c r="A188" s="3" t="s">
        <v>213</v>
      </c>
      <c r="B188" s="3">
        <v>1</v>
      </c>
      <c r="C188" s="3" t="s">
        <v>47</v>
      </c>
      <c r="D188" s="3" t="s">
        <v>71</v>
      </c>
      <c r="E188" s="3">
        <v>0</v>
      </c>
      <c r="F188" s="3">
        <v>0</v>
      </c>
      <c r="G188" s="3">
        <v>12.41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21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3" t="s">
        <v>217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hidden="1" customHeight="1" x14ac:dyDescent="0.2">
      <c r="A192" s="3" t="s">
        <v>218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hidden="1" customHeight="1" x14ac:dyDescent="0.2">
      <c r="A193" s="3" t="s">
        <v>219</v>
      </c>
      <c r="B193" s="3">
        <v>0</v>
      </c>
      <c r="C193" s="3" t="s">
        <v>131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hidden="1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37.15</v>
      </c>
      <c r="H194" s="3"/>
    </row>
    <row r="195" spans="1:8" ht="11.25" hidden="1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hidden="1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hidden="1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hidden="1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hidden="1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hidden="1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hidden="1" customHeight="1" x14ac:dyDescent="0.2">
      <c r="A202" s="3" t="s">
        <v>230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hidden="1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hidden="1" customHeight="1" x14ac:dyDescent="0.2">
      <c r="A204" s="3" t="s">
        <v>233</v>
      </c>
      <c r="B204" s="3">
        <v>3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hidden="1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ht="11.25" hidden="1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19">
        <f>G37+G42+G45+G109+G155+G158+G163+G168+G172+G176+G179+G185+G194+G206+G4</f>
        <v>6224.2538704200015</v>
      </c>
      <c r="H207" s="3"/>
    </row>
    <row r="209" spans="1:8" ht="11.25" hidden="1" customHeight="1" x14ac:dyDescent="0.2"/>
    <row r="210" spans="1:8" hidden="1" x14ac:dyDescent="0.2">
      <c r="E210" s="4" t="s">
        <v>242</v>
      </c>
      <c r="F210" s="4">
        <f>(25.51*6+26.53*6)/12</f>
        <v>26.02</v>
      </c>
      <c r="G210" s="14">
        <f>G208*1000/F211/12</f>
        <v>0</v>
      </c>
      <c r="H210" s="15" t="e">
        <f>F210/G210</f>
        <v>#DIV/0!</v>
      </c>
    </row>
    <row r="211" spans="1:8" hidden="1" x14ac:dyDescent="0.2">
      <c r="E211" s="4" t="s">
        <v>243</v>
      </c>
      <c r="F211" s="4">
        <v>19934.2</v>
      </c>
      <c r="G211" s="14">
        <f>F211*F210*12/1000</f>
        <v>6224.2546080000002</v>
      </c>
    </row>
    <row r="212" spans="1:8" hidden="1" x14ac:dyDescent="0.2">
      <c r="G212" s="14"/>
    </row>
    <row r="213" spans="1:8" hidden="1" x14ac:dyDescent="0.2">
      <c r="F213" s="4" t="s">
        <v>244</v>
      </c>
      <c r="G213" s="14">
        <f>G211-G207</f>
        <v>7.3757999871304492E-4</v>
      </c>
      <c r="H213" s="16">
        <f>G215-G208</f>
        <v>5601.8291472000001</v>
      </c>
    </row>
    <row r="214" spans="1:8" hidden="1" x14ac:dyDescent="0.2">
      <c r="G214" s="14"/>
    </row>
    <row r="215" spans="1:8" hidden="1" x14ac:dyDescent="0.2">
      <c r="G215" s="14">
        <f>G211*0.9</f>
        <v>5601.8291472000001</v>
      </c>
    </row>
    <row r="216" spans="1:8" hidden="1" x14ac:dyDescent="0.2">
      <c r="F216" s="4" t="s">
        <v>245</v>
      </c>
      <c r="G216" s="14">
        <f>G211*0.1</f>
        <v>622.42546080000011</v>
      </c>
    </row>
    <row r="217" spans="1:8" hidden="1" x14ac:dyDescent="0.2">
      <c r="G217" s="14">
        <f>SUM(G215:G216)</f>
        <v>6224.2546080000002</v>
      </c>
    </row>
    <row r="219" spans="1:8" ht="11.25" customHeight="1" x14ac:dyDescent="0.2">
      <c r="A219" s="24" t="s">
        <v>247</v>
      </c>
      <c r="B219" s="24"/>
      <c r="C219" s="24"/>
      <c r="D219" s="24"/>
      <c r="E219" s="24"/>
      <c r="F219" s="24"/>
      <c r="G219" s="24" t="s">
        <v>248</v>
      </c>
    </row>
  </sheetData>
  <mergeCells count="1">
    <mergeCell ref="B3:C3"/>
  </mergeCells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115" workbookViewId="0">
      <selection activeCell="F157" sqref="F157"/>
    </sheetView>
  </sheetViews>
  <sheetFormatPr defaultRowHeight="15" x14ac:dyDescent="0.2"/>
  <cols>
    <col min="1" max="1" width="36.85546875" style="4" customWidth="1"/>
    <col min="2" max="16384" width="9.140625" style="4"/>
  </cols>
  <sheetData>
    <row r="1" spans="1:10" s="1" customFormat="1" ht="15.75" x14ac:dyDescent="0.25">
      <c r="A1" s="5" t="s">
        <v>249</v>
      </c>
    </row>
    <row r="2" spans="1:10" s="1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0" ht="66.75" customHeight="1" x14ac:dyDescent="0.2">
      <c r="A3" s="23" t="s">
        <v>1</v>
      </c>
      <c r="B3" s="28" t="s">
        <v>2</v>
      </c>
      <c r="C3" s="30"/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</row>
    <row r="4" spans="1:10" ht="11.25" x14ac:dyDescent="0.2">
      <c r="A4" s="21" t="s">
        <v>246</v>
      </c>
      <c r="B4" s="22"/>
      <c r="C4" s="22"/>
      <c r="D4" s="23"/>
      <c r="E4" s="23"/>
      <c r="F4" s="23"/>
      <c r="G4" s="23">
        <v>634.62</v>
      </c>
      <c r="H4" s="23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506.1</v>
      </c>
      <c r="F6" s="17">
        <v>2.4700000000000002</v>
      </c>
      <c r="G6" s="17">
        <f t="shared" ref="G6:G25" si="0">ROUND(E6*F6*B6/1000,2)</f>
        <v>373.77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506.1</v>
      </c>
      <c r="F7" s="17">
        <v>3.49</v>
      </c>
      <c r="G7" s="17">
        <f t="shared" si="0"/>
        <v>21.2</v>
      </c>
      <c r="H7" s="3"/>
      <c r="J7" s="4">
        <f t="shared" ref="J7:J44" si="1">ROUND(F7*1.02,2)</f>
        <v>3.56</v>
      </c>
    </row>
    <row r="8" spans="1:10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3036.9</v>
      </c>
      <c r="F8" s="17">
        <v>2.15</v>
      </c>
      <c r="G8" s="17">
        <f t="shared" si="0"/>
        <v>339.53</v>
      </c>
      <c r="H8" s="3" t="s">
        <v>17</v>
      </c>
      <c r="J8" s="4">
        <f t="shared" si="1"/>
        <v>2.19</v>
      </c>
    </row>
    <row r="9" spans="1:10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3036.9</v>
      </c>
      <c r="F9" s="17">
        <v>2.75</v>
      </c>
      <c r="G9" s="17">
        <f t="shared" si="0"/>
        <v>100.22</v>
      </c>
      <c r="H9" s="3"/>
      <c r="J9" s="4">
        <f t="shared" si="1"/>
        <v>2.81</v>
      </c>
    </row>
    <row r="10" spans="1:10" ht="11.25" customHeight="1" x14ac:dyDescent="0.2">
      <c r="A10" s="3" t="s">
        <v>19</v>
      </c>
      <c r="B10" s="3">
        <v>299</v>
      </c>
      <c r="C10" s="3" t="s">
        <v>10</v>
      </c>
      <c r="D10" s="3" t="s">
        <v>11</v>
      </c>
      <c r="E10" s="3">
        <v>56</v>
      </c>
      <c r="F10" s="17">
        <v>3.33</v>
      </c>
      <c r="G10" s="17">
        <f t="shared" si="0"/>
        <v>55.76</v>
      </c>
      <c r="H10" s="3" t="s">
        <v>17</v>
      </c>
      <c r="J10" s="4">
        <f t="shared" si="1"/>
        <v>3.4</v>
      </c>
    </row>
    <row r="11" spans="1:10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56</v>
      </c>
      <c r="F11" s="17">
        <v>21.22</v>
      </c>
      <c r="G11" s="17">
        <f t="shared" si="0"/>
        <v>61.79</v>
      </c>
      <c r="H11" s="3" t="s">
        <v>12</v>
      </c>
      <c r="J11" s="4">
        <f t="shared" si="1"/>
        <v>21.64</v>
      </c>
    </row>
    <row r="12" spans="1:10" ht="11.25" customHeight="1" x14ac:dyDescent="0.2">
      <c r="A12" s="3" t="s">
        <v>22</v>
      </c>
      <c r="B12" s="3">
        <v>299</v>
      </c>
      <c r="C12" s="3" t="s">
        <v>10</v>
      </c>
      <c r="D12" s="3" t="s">
        <v>11</v>
      </c>
      <c r="E12" s="3">
        <v>24</v>
      </c>
      <c r="F12" s="17">
        <v>3.51</v>
      </c>
      <c r="G12" s="17">
        <f t="shared" si="0"/>
        <v>25.19</v>
      </c>
      <c r="H12" s="3" t="s">
        <v>12</v>
      </c>
      <c r="J12" s="4">
        <f t="shared" si="1"/>
        <v>3.58</v>
      </c>
    </row>
    <row r="13" spans="1:10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17">
        <v>0</v>
      </c>
      <c r="G13" s="17">
        <f t="shared" si="0"/>
        <v>0</v>
      </c>
      <c r="H13" s="3" t="s">
        <v>24</v>
      </c>
      <c r="J13" s="4">
        <f t="shared" si="1"/>
        <v>0</v>
      </c>
    </row>
    <row r="14" spans="1:10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228</v>
      </c>
      <c r="F14" s="17">
        <v>9.0500000000000007</v>
      </c>
      <c r="G14" s="17">
        <f t="shared" si="0"/>
        <v>2.06</v>
      </c>
      <c r="H14" s="3" t="s">
        <v>26</v>
      </c>
      <c r="J14" s="4">
        <f t="shared" si="1"/>
        <v>9.23</v>
      </c>
    </row>
    <row r="15" spans="1:10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7936</v>
      </c>
      <c r="F15" s="17">
        <v>3.01</v>
      </c>
      <c r="G15" s="17">
        <f t="shared" si="0"/>
        <v>23.89</v>
      </c>
      <c r="H15" s="3" t="s">
        <v>26</v>
      </c>
      <c r="J15" s="4">
        <f t="shared" si="1"/>
        <v>3.07</v>
      </c>
    </row>
    <row r="16" spans="1:10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560</v>
      </c>
      <c r="F16" s="17">
        <v>1.87</v>
      </c>
      <c r="G16" s="17">
        <f t="shared" si="0"/>
        <v>1.05</v>
      </c>
      <c r="H16" s="3" t="s">
        <v>26</v>
      </c>
      <c r="J16" s="4">
        <f t="shared" si="1"/>
        <v>1.91</v>
      </c>
    </row>
    <row r="17" spans="1:10" ht="11.25" customHeight="1" x14ac:dyDescent="0.2">
      <c r="A17" s="3" t="s">
        <v>29</v>
      </c>
      <c r="B17" s="3">
        <v>1</v>
      </c>
      <c r="C17" s="3" t="s">
        <v>10</v>
      </c>
      <c r="D17" s="3" t="s">
        <v>21</v>
      </c>
      <c r="E17" s="3">
        <v>0</v>
      </c>
      <c r="F17" s="17">
        <v>0</v>
      </c>
      <c r="G17" s="17">
        <f t="shared" si="0"/>
        <v>0</v>
      </c>
      <c r="H17" s="3" t="s">
        <v>26</v>
      </c>
      <c r="J17" s="4">
        <f t="shared" si="1"/>
        <v>0</v>
      </c>
    </row>
    <row r="18" spans="1:10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38.799999999999997</v>
      </c>
      <c r="F18" s="17">
        <v>4.37</v>
      </c>
      <c r="G18" s="17">
        <f t="shared" si="0"/>
        <v>0.34</v>
      </c>
      <c r="H18" s="3" t="s">
        <v>31</v>
      </c>
      <c r="J18" s="4">
        <f t="shared" si="1"/>
        <v>4.46</v>
      </c>
    </row>
    <row r="19" spans="1:10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6</v>
      </c>
      <c r="F19" s="17">
        <v>4.21</v>
      </c>
      <c r="G19" s="17">
        <f t="shared" si="0"/>
        <v>0.03</v>
      </c>
      <c r="H19" s="3" t="s">
        <v>26</v>
      </c>
      <c r="J19" s="4">
        <f t="shared" si="1"/>
        <v>4.29</v>
      </c>
    </row>
    <row r="20" spans="1:10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7">
        <v>0</v>
      </c>
      <c r="G20" s="17">
        <f t="shared" si="0"/>
        <v>0</v>
      </c>
      <c r="H20" s="3" t="s">
        <v>26</v>
      </c>
      <c r="J20" s="4">
        <f t="shared" si="1"/>
        <v>0</v>
      </c>
    </row>
    <row r="21" spans="1:10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72.599999999999994</v>
      </c>
      <c r="F21" s="17">
        <v>2.69</v>
      </c>
      <c r="G21" s="17">
        <f t="shared" si="0"/>
        <v>0.2</v>
      </c>
      <c r="H21" s="3" t="s">
        <v>26</v>
      </c>
      <c r="J21" s="4">
        <f t="shared" si="1"/>
        <v>2.74</v>
      </c>
    </row>
    <row r="22" spans="1:10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1181.5999999999999</v>
      </c>
      <c r="F22" s="17">
        <v>5.43</v>
      </c>
      <c r="G22" s="17">
        <f t="shared" si="0"/>
        <v>6.42</v>
      </c>
      <c r="H22" s="3" t="s">
        <v>31</v>
      </c>
      <c r="J22" s="4">
        <f t="shared" si="1"/>
        <v>5.54</v>
      </c>
    </row>
    <row r="23" spans="1:10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53.8</v>
      </c>
      <c r="F23" s="17">
        <v>2.69</v>
      </c>
      <c r="G23" s="17">
        <f t="shared" si="0"/>
        <v>0.14000000000000001</v>
      </c>
      <c r="H23" s="3" t="s">
        <v>26</v>
      </c>
      <c r="J23" s="4">
        <f t="shared" si="1"/>
        <v>2.74</v>
      </c>
    </row>
    <row r="24" spans="1:10" ht="11.25" customHeight="1" x14ac:dyDescent="0.2">
      <c r="A24" s="3" t="s">
        <v>37</v>
      </c>
      <c r="B24" s="3">
        <v>1</v>
      </c>
      <c r="C24" s="3" t="s">
        <v>10</v>
      </c>
      <c r="D24" s="3" t="s">
        <v>21</v>
      </c>
      <c r="E24" s="3">
        <v>28.8</v>
      </c>
      <c r="F24" s="17">
        <v>2.1800000000000002</v>
      </c>
      <c r="G24" s="17">
        <f t="shared" si="0"/>
        <v>0.06</v>
      </c>
      <c r="H24" s="3" t="s">
        <v>26</v>
      </c>
      <c r="J24" s="4">
        <f t="shared" si="1"/>
        <v>2.2200000000000002</v>
      </c>
    </row>
    <row r="25" spans="1:10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2437</v>
      </c>
      <c r="F25" s="17">
        <v>2.19</v>
      </c>
      <c r="G25" s="17">
        <f t="shared" si="0"/>
        <v>10.67</v>
      </c>
      <c r="H25" s="3" t="s">
        <v>31</v>
      </c>
      <c r="J25" s="4">
        <f t="shared" si="1"/>
        <v>2.23</v>
      </c>
    </row>
    <row r="26" spans="1:10" ht="11.25" customHeight="1" x14ac:dyDescent="0.2">
      <c r="A26" s="6" t="s">
        <v>39</v>
      </c>
      <c r="B26" s="7"/>
      <c r="C26" s="7"/>
      <c r="D26" s="7"/>
      <c r="E26" s="7"/>
      <c r="F26" s="18"/>
      <c r="G26" s="17"/>
      <c r="H26" s="8"/>
    </row>
    <row r="27" spans="1:10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7">
        <v>0</v>
      </c>
      <c r="G27" s="17">
        <f t="shared" ref="G7:G36" si="2">E27*F27*B27/1000</f>
        <v>0</v>
      </c>
      <c r="H27" s="3" t="s">
        <v>43</v>
      </c>
      <c r="J27" s="4">
        <f t="shared" si="1"/>
        <v>0</v>
      </c>
    </row>
    <row r="28" spans="1:10" ht="11.25" customHeight="1" x14ac:dyDescent="0.2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17">
        <v>0</v>
      </c>
      <c r="G28" s="17">
        <f t="shared" si="2"/>
        <v>0</v>
      </c>
      <c r="H28" s="3" t="s">
        <v>43</v>
      </c>
      <c r="J28" s="4">
        <f t="shared" si="1"/>
        <v>0</v>
      </c>
    </row>
    <row r="29" spans="1:10" ht="11.25" customHeight="1" x14ac:dyDescent="0.2">
      <c r="A29" s="6" t="s">
        <v>45</v>
      </c>
      <c r="B29" s="7"/>
      <c r="C29" s="7"/>
      <c r="D29" s="7"/>
      <c r="E29" s="7"/>
      <c r="F29" s="18"/>
      <c r="G29" s="17"/>
      <c r="H29" s="8"/>
    </row>
    <row r="30" spans="1:10" ht="11.25" customHeight="1" x14ac:dyDescent="0.2">
      <c r="A30" s="3" t="s">
        <v>46</v>
      </c>
      <c r="B30" s="3">
        <v>1</v>
      </c>
      <c r="C30" s="3" t="s">
        <v>47</v>
      </c>
      <c r="D30" s="3" t="s">
        <v>48</v>
      </c>
      <c r="E30" s="3">
        <v>0</v>
      </c>
      <c r="F30" s="17">
        <v>0</v>
      </c>
      <c r="G30" s="3">
        <v>37.11</v>
      </c>
      <c r="H30" s="3" t="s">
        <v>49</v>
      </c>
      <c r="J30" s="4">
        <f t="shared" si="1"/>
        <v>0</v>
      </c>
    </row>
    <row r="31" spans="1:10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7">
        <v>0</v>
      </c>
      <c r="G31" s="17">
        <f t="shared" si="2"/>
        <v>0</v>
      </c>
      <c r="H31" s="3" t="s">
        <v>51</v>
      </c>
      <c r="J31" s="4">
        <f t="shared" si="1"/>
        <v>0</v>
      </c>
    </row>
    <row r="32" spans="1:10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1900</v>
      </c>
      <c r="F32" s="17">
        <v>1.81</v>
      </c>
      <c r="G32" s="17">
        <f t="shared" ref="G32:G33" si="3">ROUND(E32*F32*B32/1000,2)</f>
        <v>3.44</v>
      </c>
      <c r="H32" s="3" t="s">
        <v>26</v>
      </c>
      <c r="J32" s="4">
        <f t="shared" si="1"/>
        <v>1.85</v>
      </c>
    </row>
    <row r="33" spans="1:10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1900</v>
      </c>
      <c r="F33" s="17">
        <v>1.81</v>
      </c>
      <c r="G33" s="17">
        <f t="shared" si="3"/>
        <v>3.44</v>
      </c>
      <c r="H33" s="3" t="s">
        <v>26</v>
      </c>
      <c r="J33" s="4">
        <f t="shared" si="1"/>
        <v>1.85</v>
      </c>
    </row>
    <row r="34" spans="1:10" ht="11.25" customHeight="1" x14ac:dyDescent="0.2">
      <c r="A34" s="6" t="s">
        <v>54</v>
      </c>
      <c r="B34" s="7"/>
      <c r="C34" s="7"/>
      <c r="D34" s="7"/>
      <c r="E34" s="7"/>
      <c r="F34" s="18"/>
      <c r="G34" s="17"/>
      <c r="H34" s="8"/>
    </row>
    <row r="35" spans="1:10" ht="11.25" customHeight="1" x14ac:dyDescent="0.2">
      <c r="A35" s="3" t="s">
        <v>55</v>
      </c>
      <c r="B35" s="3">
        <v>365</v>
      </c>
      <c r="C35" s="3" t="s">
        <v>10</v>
      </c>
      <c r="D35" s="3" t="s">
        <v>48</v>
      </c>
      <c r="E35" s="3">
        <v>50.4</v>
      </c>
      <c r="F35" s="17">
        <v>8.9600000000000009</v>
      </c>
      <c r="G35" s="17">
        <f t="shared" ref="G35:G36" si="4">ROUND(E35*F35*B35/1000,2)</f>
        <v>164.83</v>
      </c>
      <c r="H35" s="3"/>
      <c r="J35" s="4">
        <f t="shared" si="1"/>
        <v>9.14</v>
      </c>
    </row>
    <row r="36" spans="1:10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161.6</v>
      </c>
      <c r="F36" s="17">
        <v>3.88</v>
      </c>
      <c r="G36" s="17">
        <f t="shared" si="4"/>
        <v>15.05</v>
      </c>
      <c r="H36" s="3"/>
      <c r="J36" s="4">
        <f t="shared" si="1"/>
        <v>3.96</v>
      </c>
    </row>
    <row r="37" spans="1:10" ht="11.25" customHeight="1" x14ac:dyDescent="0.2">
      <c r="A37" s="6" t="s">
        <v>57</v>
      </c>
      <c r="B37" s="7"/>
      <c r="C37" s="7"/>
      <c r="D37" s="7"/>
      <c r="E37" s="7"/>
      <c r="F37" s="8"/>
      <c r="G37" s="20">
        <f>SUM(G6:G36)</f>
        <v>1246.1899999999998</v>
      </c>
      <c r="H37" s="3"/>
    </row>
    <row r="38" spans="1:10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59</v>
      </c>
      <c r="B39" s="3">
        <v>365</v>
      </c>
      <c r="C39" s="3" t="s">
        <v>10</v>
      </c>
      <c r="D39" s="3" t="s">
        <v>60</v>
      </c>
      <c r="E39" s="3">
        <v>3.6</v>
      </c>
      <c r="F39" s="3">
        <v>293.77</v>
      </c>
      <c r="G39" s="17">
        <f t="shared" ref="G39" si="5">ROUND(E39*F39*B39/1000,2)</f>
        <v>386.01</v>
      </c>
      <c r="H39" s="3" t="s">
        <v>12</v>
      </c>
      <c r="J39" s="4">
        <f t="shared" si="1"/>
        <v>299.64999999999998</v>
      </c>
    </row>
    <row r="40" spans="1:10" ht="11.25" customHeight="1" x14ac:dyDescent="0.2">
      <c r="A40" s="6" t="s">
        <v>54</v>
      </c>
      <c r="B40" s="7"/>
      <c r="C40" s="7"/>
      <c r="D40" s="7"/>
      <c r="E40" s="7"/>
      <c r="F40" s="7"/>
      <c r="G40" s="17"/>
      <c r="H40" s="8"/>
    </row>
    <row r="41" spans="1:10" ht="11.25" customHeight="1" x14ac:dyDescent="0.2">
      <c r="A41" s="3" t="s">
        <v>61</v>
      </c>
      <c r="B41" s="3">
        <v>365</v>
      </c>
      <c r="C41" s="3" t="s">
        <v>10</v>
      </c>
      <c r="D41" s="3" t="s">
        <v>48</v>
      </c>
      <c r="E41" s="3">
        <v>3.6</v>
      </c>
      <c r="F41" s="3">
        <v>246.72</v>
      </c>
      <c r="G41" s="17">
        <f t="shared" ref="G41" si="6">ROUND(E41*F41*B41/1000,2)</f>
        <v>324.19</v>
      </c>
      <c r="H41" s="3"/>
      <c r="J41" s="4">
        <f t="shared" si="1"/>
        <v>251.65</v>
      </c>
    </row>
    <row r="42" spans="1:10" ht="11.25" customHeight="1" x14ac:dyDescent="0.2">
      <c r="A42" s="6" t="s">
        <v>62</v>
      </c>
      <c r="B42" s="7"/>
      <c r="C42" s="7"/>
      <c r="D42" s="7"/>
      <c r="E42" s="7"/>
      <c r="F42" s="8"/>
      <c r="G42" s="19">
        <f>SUM(G39:G41)</f>
        <v>710.2</v>
      </c>
      <c r="H42" s="3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60</v>
      </c>
      <c r="E44" s="17">
        <v>1.087</v>
      </c>
      <c r="F44" s="3">
        <v>548.36</v>
      </c>
      <c r="G44" s="17">
        <f t="shared" ref="G44" si="7">ROUND(E44*F44*B44/1000,2)</f>
        <v>217.56</v>
      </c>
      <c r="H44" s="3"/>
      <c r="J44" s="4">
        <f t="shared" si="1"/>
        <v>559.33000000000004</v>
      </c>
    </row>
    <row r="45" spans="1:10" ht="11.25" customHeight="1" x14ac:dyDescent="0.2">
      <c r="A45" s="6" t="s">
        <v>65</v>
      </c>
      <c r="B45" s="7"/>
      <c r="C45" s="7"/>
      <c r="D45" s="7"/>
      <c r="E45" s="7"/>
      <c r="F45" s="8"/>
      <c r="G45" s="19">
        <f>SUM(G44)</f>
        <v>217.56</v>
      </c>
      <c r="H45" s="3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hidden="1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hidden="1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hidden="1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42</v>
      </c>
      <c r="E54" s="3">
        <v>0</v>
      </c>
      <c r="F54" s="3">
        <v>0</v>
      </c>
      <c r="G54" s="3">
        <v>98.42</v>
      </c>
      <c r="H54" s="3" t="s">
        <v>72</v>
      </c>
    </row>
    <row r="55" spans="1:8" ht="11.25" hidden="1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hidden="1" customHeight="1" x14ac:dyDescent="0.2">
      <c r="A56" s="3" t="s">
        <v>79</v>
      </c>
      <c r="B56" s="3">
        <v>1</v>
      </c>
      <c r="C56" s="3" t="s">
        <v>70</v>
      </c>
      <c r="D56" s="3" t="s">
        <v>48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hidden="1" customHeight="1" x14ac:dyDescent="0.2">
      <c r="A57" s="3" t="s">
        <v>80</v>
      </c>
      <c r="B57" s="3">
        <v>0</v>
      </c>
      <c r="C57" s="3" t="s">
        <v>81</v>
      </c>
      <c r="D57" s="3" t="s">
        <v>21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hidden="1" customHeight="1" x14ac:dyDescent="0.2">
      <c r="A58" s="3" t="s">
        <v>82</v>
      </c>
      <c r="B58" s="3">
        <v>1</v>
      </c>
      <c r="C58" s="3" t="s">
        <v>70</v>
      </c>
      <c r="D58" s="3" t="s">
        <v>48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hidden="1" customHeight="1" x14ac:dyDescent="0.2">
      <c r="A59" s="3" t="s">
        <v>83</v>
      </c>
      <c r="B59" s="3">
        <v>1</v>
      </c>
      <c r="C59" s="3" t="s">
        <v>70</v>
      </c>
      <c r="D59" s="3" t="s">
        <v>42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hidden="1" customHeight="1" x14ac:dyDescent="0.2">
      <c r="A60" s="3" t="s">
        <v>84</v>
      </c>
      <c r="B60" s="3">
        <v>1</v>
      </c>
      <c r="C60" s="3" t="s">
        <v>70</v>
      </c>
      <c r="D60" s="3" t="s">
        <v>21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hidden="1" customHeight="1" x14ac:dyDescent="0.2">
      <c r="A61" s="3" t="s">
        <v>85</v>
      </c>
      <c r="B61" s="3">
        <v>1</v>
      </c>
      <c r="C61" s="3" t="s">
        <v>70</v>
      </c>
      <c r="D61" s="3" t="s">
        <v>48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21</v>
      </c>
      <c r="E62" s="3">
        <v>0</v>
      </c>
      <c r="F62" s="3">
        <v>0</v>
      </c>
      <c r="G62" s="3">
        <v>9.69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48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48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20.350000000000001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18.41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48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42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21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21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21</v>
      </c>
      <c r="E74" s="3">
        <v>0</v>
      </c>
      <c r="F74" s="3">
        <v>0</v>
      </c>
      <c r="G74" s="3">
        <v>9.69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38.75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96.89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21</v>
      </c>
      <c r="E79" s="3">
        <v>0</v>
      </c>
      <c r="F79" s="3">
        <v>0</v>
      </c>
      <c r="G79" s="3">
        <v>9.3000000000000007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21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21</v>
      </c>
      <c r="E81" s="3">
        <v>0</v>
      </c>
      <c r="F81" s="3">
        <v>0</v>
      </c>
      <c r="G81" s="3">
        <v>10.08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21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21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38.75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21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21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96.89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56.19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60.07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48</v>
      </c>
      <c r="E100" s="3">
        <v>0</v>
      </c>
      <c r="F100" s="3">
        <v>0</v>
      </c>
      <c r="G100" s="3">
        <v>10.27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42</v>
      </c>
      <c r="E101" s="3">
        <v>0</v>
      </c>
      <c r="F101" s="3">
        <v>0</v>
      </c>
      <c r="G101" s="3">
        <v>9.11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42</v>
      </c>
      <c r="E102" s="3">
        <v>0</v>
      </c>
      <c r="F102" s="3">
        <v>0</v>
      </c>
      <c r="G102" s="3">
        <v>19.38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21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193.77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48</v>
      </c>
      <c r="E108" s="3">
        <v>0</v>
      </c>
      <c r="F108" s="3">
        <v>0</v>
      </c>
      <c r="G108" s="3">
        <v>96.89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892.9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42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21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21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96.89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77.510000000000005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42</v>
      </c>
      <c r="E117" s="3">
        <v>0</v>
      </c>
      <c r="F117" s="3">
        <v>0</v>
      </c>
      <c r="G117" s="3">
        <v>9.69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42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21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0</v>
      </c>
      <c r="C120" s="3" t="s">
        <v>47</v>
      </c>
      <c r="D120" s="3" t="s">
        <v>71</v>
      </c>
      <c r="E120" s="3">
        <v>0</v>
      </c>
      <c r="F120" s="3">
        <v>0</v>
      </c>
      <c r="G120" s="3">
        <v>73.91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67.239999999999995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21</v>
      </c>
      <c r="E122" s="3">
        <v>0</v>
      </c>
      <c r="F122" s="3">
        <v>0</v>
      </c>
      <c r="G122" s="3">
        <v>10.08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42</v>
      </c>
      <c r="E123" s="3">
        <v>0</v>
      </c>
      <c r="F123" s="3">
        <v>0</v>
      </c>
      <c r="G123" s="3">
        <v>9.3000000000000007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21</v>
      </c>
      <c r="E124" s="3">
        <v>0</v>
      </c>
      <c r="F124" s="3">
        <v>0</v>
      </c>
      <c r="G124" s="3">
        <v>21.18</v>
      </c>
      <c r="H124" s="3" t="s">
        <v>126</v>
      </c>
    </row>
    <row r="125" spans="1:8" ht="11.25" customHeight="1" x14ac:dyDescent="0.2">
      <c r="A125" s="3" t="s">
        <v>150</v>
      </c>
      <c r="B125" s="3">
        <v>0</v>
      </c>
      <c r="C125" s="3" t="s">
        <v>47</v>
      </c>
      <c r="D125" s="3" t="s">
        <v>71</v>
      </c>
      <c r="E125" s="3">
        <v>0</v>
      </c>
      <c r="F125" s="3">
        <v>0</v>
      </c>
      <c r="G125" s="3">
        <v>89.79</v>
      </c>
      <c r="H125" s="3"/>
    </row>
    <row r="126" spans="1:8" ht="11.25" customHeight="1" x14ac:dyDescent="0.2">
      <c r="A126" s="3" t="s">
        <v>151</v>
      </c>
      <c r="B126" s="3">
        <v>0</v>
      </c>
      <c r="C126" s="3" t="s">
        <v>47</v>
      </c>
      <c r="D126" s="3" t="s">
        <v>71</v>
      </c>
      <c r="E126" s="3">
        <v>0</v>
      </c>
      <c r="F126" s="3">
        <v>0</v>
      </c>
      <c r="G126" s="3">
        <v>11.32</v>
      </c>
      <c r="H126" s="3"/>
    </row>
    <row r="127" spans="1:8" ht="11.25" customHeight="1" x14ac:dyDescent="0.2">
      <c r="A127" s="3" t="s">
        <v>152</v>
      </c>
      <c r="B127" s="3">
        <v>0</v>
      </c>
      <c r="C127" s="3" t="s">
        <v>47</v>
      </c>
      <c r="D127" s="3" t="s">
        <v>71</v>
      </c>
      <c r="E127" s="3">
        <v>0</v>
      </c>
      <c r="F127" s="3">
        <v>0</v>
      </c>
      <c r="G127" s="3">
        <v>33.71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21</v>
      </c>
      <c r="E128" s="3">
        <v>0</v>
      </c>
      <c r="F128" s="3">
        <v>0</v>
      </c>
      <c r="G128" s="3">
        <v>10.27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21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21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135.63999999999999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94.95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116.26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98.83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58.13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17.440000000000001</v>
      </c>
      <c r="H136" s="3" t="s">
        <v>126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21.32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3">
        <v>47.13</v>
      </c>
      <c r="H139" s="3"/>
    </row>
    <row r="140" spans="1:8" ht="11.25" hidden="1" customHeight="1" x14ac:dyDescent="0.2">
      <c r="A140" s="3" t="s">
        <v>165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hidden="1" customHeight="1" x14ac:dyDescent="0.2">
      <c r="A141" s="3" t="s">
        <v>166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hidden="1" customHeight="1" x14ac:dyDescent="0.2">
      <c r="A142" s="3" t="s">
        <v>167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hidden="1" customHeight="1" x14ac:dyDescent="0.2">
      <c r="A143" s="3" t="s">
        <v>168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hidden="1" customHeight="1" x14ac:dyDescent="0.2">
      <c r="A144" s="3" t="s">
        <v>169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hidden="1" customHeight="1" x14ac:dyDescent="0.2">
      <c r="A145" s="3" t="s">
        <v>170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hidden="1" customHeight="1" x14ac:dyDescent="0.2">
      <c r="A146" s="3" t="s">
        <v>171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hidden="1" customHeight="1" x14ac:dyDescent="0.2">
      <c r="A147" s="3" t="s">
        <v>172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hidden="1" customHeight="1" x14ac:dyDescent="0.2">
      <c r="A148" s="3" t="s">
        <v>173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hidden="1" customHeight="1" x14ac:dyDescent="0.2">
      <c r="A149" s="3" t="s">
        <v>174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hidden="1" customHeight="1" x14ac:dyDescent="0.2">
      <c r="A150" s="3" t="s">
        <v>175</v>
      </c>
      <c r="B150" s="3">
        <v>0</v>
      </c>
      <c r="C150" s="3" t="s">
        <v>47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hidden="1" customHeight="1" x14ac:dyDescent="0.2">
      <c r="A151" s="3" t="s">
        <v>176</v>
      </c>
      <c r="B151" s="3">
        <v>0</v>
      </c>
      <c r="C151" s="3" t="s">
        <v>47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hidden="1" customHeight="1" x14ac:dyDescent="0.2">
      <c r="A152" s="3" t="s">
        <v>177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47</v>
      </c>
      <c r="D153" s="3" t="s">
        <v>48</v>
      </c>
      <c r="E153" s="3">
        <v>0</v>
      </c>
      <c r="F153" s="3">
        <v>0</v>
      </c>
      <c r="G153" s="3">
        <v>58.13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48</v>
      </c>
      <c r="E154" s="3">
        <v>0</v>
      </c>
      <c r="F154" s="3">
        <v>0</v>
      </c>
      <c r="G154" s="3">
        <v>9.69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1168.4100000000003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21</v>
      </c>
      <c r="E157" s="3">
        <v>16</v>
      </c>
      <c r="F157" s="3">
        <f>ROUND(G157/E157/B157*1000,2)</f>
        <v>140.12</v>
      </c>
      <c r="G157" s="17">
        <v>818.32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9">
        <f>SUM(G157)</f>
        <v>818.32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256</v>
      </c>
      <c r="D161" s="3" t="s">
        <v>71</v>
      </c>
      <c r="E161" s="3">
        <v>8</v>
      </c>
      <c r="F161" s="3">
        <f>ROUND(G161/E161/B161*1000,2)</f>
        <v>1449.38</v>
      </c>
      <c r="G161" s="17">
        <v>139.13999999999999</v>
      </c>
      <c r="H161" s="3" t="s">
        <v>24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71</v>
      </c>
      <c r="E162" s="3">
        <v>0</v>
      </c>
      <c r="F162" s="3">
        <v>0</v>
      </c>
      <c r="G162" s="17">
        <v>0</v>
      </c>
      <c r="H162" s="3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9">
        <f>SUM(G160:G162)</f>
        <v>139.13999999999999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14</v>
      </c>
      <c r="D165" s="3" t="s">
        <v>71</v>
      </c>
      <c r="E165" s="3">
        <v>0</v>
      </c>
      <c r="F165" s="3">
        <v>0</v>
      </c>
      <c r="G165" s="3">
        <v>33.49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33.49</v>
      </c>
      <c r="H168" s="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hidden="1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hidden="1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70.510000000000005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9.3000000000000007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79.81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3">
        <f>216.62+40</f>
        <v>256.62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19">
        <f>SUM(G178)</f>
        <v>256.62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2">
        <f>80.05+31.79</f>
        <v>111.84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111.84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24.74</v>
      </c>
      <c r="H187" s="3" t="s">
        <v>26</v>
      </c>
    </row>
    <row r="188" spans="1:8" ht="11.25" customHeight="1" x14ac:dyDescent="0.2">
      <c r="A188" s="3" t="s">
        <v>213</v>
      </c>
      <c r="B188" s="3">
        <v>1</v>
      </c>
      <c r="C188" s="3" t="s">
        <v>47</v>
      </c>
      <c r="D188" s="3" t="s">
        <v>71</v>
      </c>
      <c r="E188" s="3">
        <v>0</v>
      </c>
      <c r="F188" s="3">
        <v>0</v>
      </c>
      <c r="G188" s="3">
        <v>12.41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21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3" t="s">
        <v>217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hidden="1" customHeight="1" x14ac:dyDescent="0.2">
      <c r="A192" s="3" t="s">
        <v>218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hidden="1" customHeight="1" x14ac:dyDescent="0.2">
      <c r="A193" s="3" t="s">
        <v>219</v>
      </c>
      <c r="B193" s="3">
        <v>0</v>
      </c>
      <c r="C193" s="3" t="s">
        <v>131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hidden="1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37.15</v>
      </c>
      <c r="H194" s="3"/>
    </row>
    <row r="195" spans="1:8" ht="11.25" hidden="1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hidden="1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hidden="1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hidden="1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hidden="1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hidden="1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hidden="1" customHeight="1" x14ac:dyDescent="0.2">
      <c r="A202" s="3" t="s">
        <v>230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hidden="1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hidden="1" customHeight="1" x14ac:dyDescent="0.2">
      <c r="A204" s="3" t="s">
        <v>233</v>
      </c>
      <c r="B204" s="3">
        <v>3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hidden="1" customHeight="1" x14ac:dyDescent="0.2">
      <c r="A205" s="3" t="s">
        <v>235</v>
      </c>
      <c r="B205" s="3">
        <v>3</v>
      </c>
      <c r="C205" s="3" t="s">
        <v>236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237</v>
      </c>
    </row>
    <row r="206" spans="1:8" ht="11.25" hidden="1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19">
        <f>G37+G42+G45+G109+G155+G158+G163+G168+G172+G176+G179+G185+G194+G206+G4</f>
        <v>6346.25</v>
      </c>
      <c r="H207" s="3"/>
    </row>
    <row r="209" spans="1:8" ht="11.25" x14ac:dyDescent="0.2">
      <c r="E209" s="4" t="s">
        <v>242</v>
      </c>
      <c r="F209" s="4">
        <v>26.53</v>
      </c>
      <c r="G209" s="14">
        <f>G207*1000/F210/12</f>
        <v>26.529992007036483</v>
      </c>
      <c r="H209" s="15">
        <f>F209/G209</f>
        <v>1.0000003012802836</v>
      </c>
    </row>
    <row r="210" spans="1:8" ht="11.25" x14ac:dyDescent="0.2">
      <c r="E210" s="4" t="s">
        <v>243</v>
      </c>
      <c r="F210" s="4">
        <v>19934.2</v>
      </c>
      <c r="G210" s="31">
        <f>F210*F209*12/1000</f>
        <v>6346.2519120000006</v>
      </c>
    </row>
    <row r="211" spans="1:8" ht="11.25" x14ac:dyDescent="0.2">
      <c r="G211" s="14"/>
    </row>
    <row r="212" spans="1:8" ht="11.25" x14ac:dyDescent="0.2">
      <c r="F212" s="4" t="s">
        <v>244</v>
      </c>
      <c r="G212" s="14">
        <f>G210-G207</f>
        <v>1.9120000006296323E-3</v>
      </c>
      <c r="H212" s="16">
        <f>G214-G207</f>
        <v>-634.62327919999916</v>
      </c>
    </row>
    <row r="213" spans="1:8" ht="11.25" x14ac:dyDescent="0.2">
      <c r="G213" s="14"/>
    </row>
    <row r="214" spans="1:8" ht="11.25" x14ac:dyDescent="0.2">
      <c r="G214" s="14">
        <f>G210*0.9</f>
        <v>5711.6267208000008</v>
      </c>
    </row>
    <row r="215" spans="1:8" ht="11.25" x14ac:dyDescent="0.2">
      <c r="F215" s="4" t="s">
        <v>245</v>
      </c>
      <c r="G215" s="31">
        <f>G210*0.1</f>
        <v>634.62519120000013</v>
      </c>
    </row>
    <row r="216" spans="1:8" ht="11.25" x14ac:dyDescent="0.2">
      <c r="G216" s="14">
        <f>SUM(G214:G215)</f>
        <v>6346.2519120000006</v>
      </c>
    </row>
    <row r="218" spans="1:8" ht="11.25" customHeight="1" x14ac:dyDescent="0.2">
      <c r="A218" s="24" t="s">
        <v>250</v>
      </c>
      <c r="B218" s="24"/>
      <c r="C218" s="24"/>
      <c r="D218" s="24"/>
      <c r="E218" s="24"/>
      <c r="F218" s="24"/>
      <c r="G218" s="24" t="s">
        <v>251</v>
      </c>
    </row>
    <row r="219" spans="1:8" ht="11.25" x14ac:dyDescent="0.2"/>
    <row r="220" spans="1:8" ht="11.25" x14ac:dyDescent="0.2"/>
    <row r="221" spans="1:8" ht="11.25" x14ac:dyDescent="0.2"/>
    <row r="222" spans="1:8" ht="11.25" x14ac:dyDescent="0.2">
      <c r="A222" s="24" t="s">
        <v>252</v>
      </c>
      <c r="B222" s="24"/>
      <c r="C222" s="24"/>
      <c r="D222" s="24"/>
      <c r="E222" s="24"/>
      <c r="F222" s="24"/>
      <c r="G222" s="24" t="s">
        <v>253</v>
      </c>
    </row>
    <row r="223" spans="1:8" ht="11.25" x14ac:dyDescent="0.2"/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>
      <c r="A229" s="4" t="s">
        <v>254</v>
      </c>
    </row>
    <row r="230" spans="1:1" ht="11.25" x14ac:dyDescent="0.2">
      <c r="A230" s="4" t="s">
        <v>255</v>
      </c>
    </row>
    <row r="231" spans="1:1" ht="11.25" x14ac:dyDescent="0.2"/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2016-11-10T11:44:55Z</dcterms:modified>
</cp:coreProperties>
</file>