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78" i="3" l="1"/>
  <c r="G182" i="3"/>
  <c r="G214" i="3"/>
  <c r="G215" i="3"/>
  <c r="F161" i="3"/>
  <c r="F157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0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10" i="3"/>
  <c r="G206" i="3"/>
  <c r="G194" i="3"/>
  <c r="G185" i="3"/>
  <c r="G179" i="3"/>
  <c r="G172" i="3"/>
  <c r="G168" i="3"/>
  <c r="G163" i="3"/>
  <c r="G158" i="3"/>
  <c r="G155" i="3"/>
  <c r="G109" i="3"/>
  <c r="G31" i="3"/>
  <c r="G28" i="3"/>
  <c r="G27" i="3"/>
  <c r="G37" i="3" l="1"/>
  <c r="G42" i="3"/>
  <c r="G216" i="3"/>
  <c r="G161" i="2"/>
  <c r="G157" i="2"/>
  <c r="G44" i="2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207" i="3" l="1"/>
  <c r="G209" i="3" s="1"/>
  <c r="H209" i="3" s="1"/>
  <c r="H211" i="2"/>
  <c r="G212" i="2"/>
  <c r="G206" i="2"/>
  <c r="G194" i="2"/>
  <c r="G185" i="2"/>
  <c r="G179" i="2"/>
  <c r="G172" i="2"/>
  <c r="G168" i="2"/>
  <c r="G163" i="2"/>
  <c r="G158" i="2"/>
  <c r="G155" i="2"/>
  <c r="G109" i="2"/>
  <c r="G207" i="2" s="1"/>
  <c r="G45" i="2"/>
  <c r="G42" i="2"/>
  <c r="G37" i="2"/>
  <c r="H212" i="3" l="1"/>
  <c r="G212" i="3"/>
  <c r="G214" i="2"/>
  <c r="G216" i="2"/>
  <c r="G217" i="2"/>
  <c r="G206" i="1"/>
  <c r="G205" i="1"/>
  <c r="G193" i="1"/>
  <c r="G184" i="1"/>
  <c r="G178" i="1"/>
  <c r="G171" i="1"/>
  <c r="G167" i="1"/>
  <c r="G162" i="1"/>
  <c r="G157" i="1"/>
  <c r="G154" i="1"/>
  <c r="G108" i="1"/>
  <c r="G44" i="1"/>
  <c r="G41" i="1"/>
  <c r="G36" i="1"/>
  <c r="G218" i="2" l="1"/>
  <c r="H214" i="2"/>
</calcChain>
</file>

<file path=xl/sharedStrings.xml><?xml version="1.0" encoding="utf-8"?>
<sst xmlns="http://schemas.openxmlformats.org/spreadsheetml/2006/main" count="1923" uniqueCount="257">
  <si>
    <t>Ореховый бульв., д.53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</si>
  <si>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</si>
  <si>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</si>
  <si>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</si>
  <si>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</si>
  <si>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</si>
  <si>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</si>
  <si>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</si>
  <si>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</si>
  <si>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</si>
  <si>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</si>
  <si>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</si>
  <si>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</si>
  <si>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</si>
  <si>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</si>
  <si>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</si>
  <si>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</si>
  <si>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</si>
  <si>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</si>
  <si>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</si>
  <si>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</si>
  <si>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</si>
  <si>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</si>
  <si>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</si>
  <si>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</si>
  <si>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</si>
  <si>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</si>
  <si>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</si>
  <si>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ШТ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</si>
  <si>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</si>
  <si>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</si>
  <si>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</si>
  <si>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</si>
  <si>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</si>
  <si>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</si>
  <si>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</si>
  <si>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</si>
  <si>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</si>
  <si>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</si>
  <si>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</si>
  <si>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</si>
  <si>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</si>
  <si>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</si>
  <si>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</si>
  <si>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</si>
  <si>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</si>
  <si>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</si>
  <si>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</si>
  <si>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</si>
  <si>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</si>
  <si>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</si>
  <si>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</si>
  <si>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</si>
  <si>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</si>
  <si>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</si>
  <si>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</si>
  <si>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</si>
  <si>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</si>
  <si>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</si>
  <si>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</si>
  <si>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</si>
  <si>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</si>
  <si>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раз в день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</si>
  <si>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</si>
  <si>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</si>
  <si>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</si>
  <si>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</si>
  <si>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</si>
  <si>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</si>
  <si>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</si>
  <si>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</si>
  <si>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</si>
  <si>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</si>
  <si>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</si>
  <si>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</si>
  <si>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</si>
  <si>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</si>
  <si>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</si>
  <si>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</si>
  <si>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</si>
  <si>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</si>
  <si>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</si>
  <si>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</si>
  <si>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</si>
  <si>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</si>
  <si>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</si>
  <si>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</si>
  <si>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</si>
  <si>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</si>
  <si>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</si>
  <si>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</si>
  <si>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</si>
  <si>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</si>
  <si>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</si>
  <si>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</si>
  <si>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</si>
  <si>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</si>
  <si>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</si>
  <si>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</si>
  <si>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</si>
  <si>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</si>
  <si>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</si>
  <si>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</si>
  <si>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</si>
  <si>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</si>
  <si>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</si>
  <si>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</si>
  <si>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</si>
  <si>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</si>
  <si>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</si>
  <si>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</si>
  <si>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</si>
  <si>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</si>
  <si>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</si>
  <si>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</si>
  <si>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</si>
  <si>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</si>
  <si>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</si>
  <si>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</si>
  <si>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</si>
  <si>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</si>
  <si>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</si>
  <si>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</si>
  <si>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</si>
  <si>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</si>
  <si>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</si>
  <si>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</si>
  <si>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</si>
  <si>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</si>
  <si>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</si>
  <si>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</si>
  <si>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</si>
  <si>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</si>
  <si>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</si>
  <si>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</si>
  <si>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</si>
  <si>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</si>
  <si>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</si>
  <si>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</si>
  <si>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</si>
  <si>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</si>
  <si>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</si>
  <si>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</si>
  <si>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</si>
  <si>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</si>
  <si>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</si>
  <si>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</si>
  <si>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</si>
  <si>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</si>
  <si>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</si>
  <si>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</si>
  <si>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</si>
  <si>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</si>
  <si>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</si>
  <si>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</si>
  <si>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</si>
  <si>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</si>
  <si>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</si>
  <si>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</si>
  <si>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</si>
  <si>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</si>
  <si>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</si>
  <si>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</si>
  <si>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</si>
  <si>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</si>
  <si>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</si>
  <si>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</si>
  <si>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</si>
  <si>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</si>
  <si>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</si>
  <si>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</si>
  <si>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</si>
  <si>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</si>
  <si>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</si>
  <si>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</si>
  <si>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</si>
  <si>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</si>
  <si>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</si>
  <si>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</si>
  <si>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</si>
  <si>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</si>
  <si>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</si>
  <si>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</si>
  <si>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</si>
  <si>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</si>
  <si>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</si>
  <si>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</si>
  <si>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</si>
  <si>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</si>
  <si>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</si>
  <si>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</si>
  <si>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</si>
  <si>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</si>
  <si>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</si>
  <si>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</si>
  <si>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</si>
  <si>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</si>
  <si>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</si>
  <si>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</si>
  <si>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</si>
  <si>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</si>
  <si>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</si>
  <si>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</si>
  <si>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</si>
  <si>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</si>
  <si>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</si>
  <si>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</si>
  <si>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</si>
  <si>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</si>
  <si>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</si>
  <si>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</si>
  <si>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</si>
  <si>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</si>
  <si>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</si>
  <si>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</si>
  <si>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</si>
  <si>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</si>
  <si>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</si>
  <si>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</si>
  <si>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</si>
  <si>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</si>
  <si>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</si>
  <si>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</si>
  <si>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</si>
  <si>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</si>
  <si>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</si>
  <si>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</si>
  <si>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</si>
  <si>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</si>
  <si>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</si>
  <si>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</si>
  <si>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</si>
  <si>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</si>
  <si>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</si>
  <si>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</si>
  <si>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</si>
  <si>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</si>
  <si>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</si>
  <si>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</si>
  <si>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</si>
  <si>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</si>
  <si>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</si>
  <si>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</si>
  <si>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</si>
  <si>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</si>
  <si>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</si>
  <si>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</si>
  <si>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</si>
  <si>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</si>
  <si>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</si>
  <si>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</si>
  <si>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</si>
  <si>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</si>
  <si>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</si>
  <si>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</si>
  <si>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</si>
  <si>
    <t>1 раз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</si>
</sst>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4" sqref="A44:F44"/>
    </sheetView>
  </sheetViews>
  <sheetFormatPr defaultRowHeight="11.25" customHeight="1" x14ac:dyDescent="0.2"/>
  <cols>
    <col min="1" max="1" width="58.5703125" style="4" customWidth="1"/>
    <col min="2" max="2" width="6.140625" style="4" customWidth="1"/>
    <col min="3" max="16384" width="9.140625" style="4"/>
  </cols>
  <sheetData>
    <row r="1" spans="1:8" s="1" customFormat="1" ht="21.75" customHeight="1" x14ac:dyDescent="0.25">
      <c r="A1" s="5" t="s">
        <v>240</v>
      </c>
    </row>
    <row r="2" spans="1:8" s="1" customFormat="1" ht="25.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11.25" customHeight="1" x14ac:dyDescent="0.2">
      <c r="A3" s="2" t="s">
        <v>1</v>
      </c>
      <c r="B3" s="28" t="s">
        <v>2</v>
      </c>
      <c r="C3" s="2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4" t="s">
        <v>8</v>
      </c>
      <c r="B4" s="24"/>
      <c r="C4" s="24"/>
      <c r="D4" s="24"/>
      <c r="E4" s="24"/>
      <c r="F4" s="24"/>
      <c r="G4" s="24"/>
      <c r="H4" s="24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296.8</v>
      </c>
      <c r="F5" s="3">
        <v>2.2799999999999998</v>
      </c>
      <c r="G5" s="3">
        <v>202.334</v>
      </c>
      <c r="H5" s="3" t="s">
        <v>12</v>
      </c>
    </row>
    <row r="6" spans="1:8" ht="11.25" customHeight="1" x14ac:dyDescent="0.2">
      <c r="A6" s="3" t="s">
        <v>13</v>
      </c>
      <c r="B6" s="3">
        <v>1</v>
      </c>
      <c r="C6" s="3" t="s">
        <v>14</v>
      </c>
      <c r="D6" s="3" t="s">
        <v>11</v>
      </c>
      <c r="E6" s="3">
        <v>296.8</v>
      </c>
      <c r="F6" s="3">
        <v>3.23</v>
      </c>
      <c r="G6" s="3">
        <v>11.504</v>
      </c>
      <c r="H6" s="3"/>
    </row>
    <row r="7" spans="1:8" ht="11.25" customHeight="1" x14ac:dyDescent="0.2">
      <c r="A7" s="3" t="s">
        <v>15</v>
      </c>
      <c r="B7" s="3">
        <v>1</v>
      </c>
      <c r="C7" s="3" t="s">
        <v>16</v>
      </c>
      <c r="D7" s="3" t="s">
        <v>11</v>
      </c>
      <c r="E7" s="3">
        <v>1484.2</v>
      </c>
      <c r="F7" s="3">
        <v>1.99</v>
      </c>
      <c r="G7" s="3">
        <v>153.58500000000001</v>
      </c>
      <c r="H7" s="3" t="s">
        <v>17</v>
      </c>
    </row>
    <row r="8" spans="1:8" ht="11.25" customHeight="1" x14ac:dyDescent="0.2">
      <c r="A8" s="3" t="s">
        <v>18</v>
      </c>
      <c r="B8" s="3">
        <v>1</v>
      </c>
      <c r="C8" s="3" t="s">
        <v>14</v>
      </c>
      <c r="D8" s="3" t="s">
        <v>11</v>
      </c>
      <c r="E8" s="3">
        <v>1484.2</v>
      </c>
      <c r="F8" s="3">
        <v>2.54</v>
      </c>
      <c r="G8" s="3">
        <v>45.238</v>
      </c>
      <c r="H8" s="3"/>
    </row>
    <row r="9" spans="1:8" ht="11.25" customHeight="1" x14ac:dyDescent="0.2">
      <c r="A9" s="3" t="s">
        <v>19</v>
      </c>
      <c r="B9" s="3">
        <v>299</v>
      </c>
      <c r="C9" s="3" t="s">
        <v>10</v>
      </c>
      <c r="D9" s="3" t="s">
        <v>11</v>
      </c>
      <c r="E9" s="3">
        <v>36</v>
      </c>
      <c r="F9" s="3">
        <v>3.08</v>
      </c>
      <c r="G9" s="3">
        <v>33.152999999999999</v>
      </c>
      <c r="H9" s="3" t="s">
        <v>17</v>
      </c>
    </row>
    <row r="10" spans="1:8" ht="11.25" customHeight="1" x14ac:dyDescent="0.2">
      <c r="A10" s="3" t="s">
        <v>20</v>
      </c>
      <c r="B10" s="3">
        <v>1</v>
      </c>
      <c r="C10" s="3" t="s">
        <v>16</v>
      </c>
      <c r="D10" s="3" t="s">
        <v>11</v>
      </c>
      <c r="E10" s="3">
        <v>36</v>
      </c>
      <c r="F10" s="3">
        <v>19.63</v>
      </c>
      <c r="G10" s="3">
        <v>36.747</v>
      </c>
      <c r="H10" s="3" t="s">
        <v>12</v>
      </c>
    </row>
    <row r="11" spans="1:8" ht="11.25" customHeight="1" x14ac:dyDescent="0.2">
      <c r="A11" s="3" t="s">
        <v>21</v>
      </c>
      <c r="B11" s="3">
        <v>299</v>
      </c>
      <c r="C11" s="3" t="s">
        <v>10</v>
      </c>
      <c r="D11" s="3" t="s">
        <v>11</v>
      </c>
      <c r="E11" s="3">
        <v>9</v>
      </c>
      <c r="F11" s="3">
        <v>4.43</v>
      </c>
      <c r="G11" s="3">
        <v>11.920999999999999</v>
      </c>
      <c r="H11" s="3" t="s">
        <v>12</v>
      </c>
    </row>
    <row r="12" spans="1:8" ht="11.25" customHeight="1" x14ac:dyDescent="0.2">
      <c r="A12" s="3" t="s">
        <v>22</v>
      </c>
      <c r="B12" s="3">
        <v>1</v>
      </c>
      <c r="C12" s="3" t="s">
        <v>14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56</v>
      </c>
      <c r="F13" s="3">
        <v>8.3699999999999992</v>
      </c>
      <c r="G13" s="3">
        <v>0.46899999999999997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9110</v>
      </c>
      <c r="F14" s="3">
        <v>2.78</v>
      </c>
      <c r="G14" s="3">
        <v>25.326000000000001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28</v>
      </c>
      <c r="E15" s="3">
        <v>136</v>
      </c>
      <c r="F15" s="3">
        <v>3.69</v>
      </c>
      <c r="G15" s="3">
        <v>0.502</v>
      </c>
      <c r="H15" s="3" t="s">
        <v>25</v>
      </c>
    </row>
    <row r="16" spans="1:8" ht="11.25" customHeight="1" x14ac:dyDescent="0.2">
      <c r="A16" s="3" t="s">
        <v>29</v>
      </c>
      <c r="B16" s="3">
        <v>1</v>
      </c>
      <c r="C16" s="3" t="s">
        <v>10</v>
      </c>
      <c r="D16" s="3" t="s">
        <v>11</v>
      </c>
      <c r="E16" s="3">
        <v>162</v>
      </c>
      <c r="F16" s="3">
        <v>4.0599999999999996</v>
      </c>
      <c r="G16" s="3">
        <v>0.65800000000000003</v>
      </c>
      <c r="H16" s="3" t="s">
        <v>25</v>
      </c>
    </row>
    <row r="17" spans="1:8" ht="11.25" customHeight="1" x14ac:dyDescent="0.2">
      <c r="A17" s="3" t="s">
        <v>30</v>
      </c>
      <c r="B17" s="3">
        <v>2</v>
      </c>
      <c r="C17" s="3" t="s">
        <v>10</v>
      </c>
      <c r="D17" s="3" t="s">
        <v>11</v>
      </c>
      <c r="E17" s="3">
        <v>19.100000000000001</v>
      </c>
      <c r="F17" s="3">
        <v>4.04</v>
      </c>
      <c r="G17" s="3">
        <v>0.154</v>
      </c>
      <c r="H17" s="3" t="s">
        <v>31</v>
      </c>
    </row>
    <row r="18" spans="1:8" ht="11.25" customHeight="1" x14ac:dyDescent="0.2">
      <c r="A18" s="3" t="s">
        <v>32</v>
      </c>
      <c r="B18" s="3">
        <v>1</v>
      </c>
      <c r="C18" s="3" t="s">
        <v>10</v>
      </c>
      <c r="D18" s="3" t="s">
        <v>28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46.7</v>
      </c>
      <c r="F20" s="3">
        <v>2.4900000000000002</v>
      </c>
      <c r="G20" s="3">
        <v>0.11600000000000001</v>
      </c>
      <c r="H20" s="3" t="s">
        <v>25</v>
      </c>
    </row>
    <row r="21" spans="1:8" ht="11.25" customHeight="1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593.1</v>
      </c>
      <c r="F21" s="3">
        <v>5.0199999999999996</v>
      </c>
      <c r="G21" s="3">
        <v>2.9769999999999999</v>
      </c>
      <c r="H21" s="3" t="s">
        <v>31</v>
      </c>
    </row>
    <row r="22" spans="1:8" ht="11.25" customHeight="1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46.7</v>
      </c>
      <c r="F22" s="3">
        <v>2.4900000000000002</v>
      </c>
      <c r="G22" s="3">
        <v>0.11600000000000001</v>
      </c>
      <c r="H22" s="3" t="s">
        <v>25</v>
      </c>
    </row>
    <row r="23" spans="1:8" ht="11.25" customHeight="1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10.8</v>
      </c>
      <c r="F23" s="3">
        <v>2.02</v>
      </c>
      <c r="G23" s="3">
        <v>2.1999999999999999E-2</v>
      </c>
      <c r="H23" s="3" t="s">
        <v>25</v>
      </c>
    </row>
    <row r="24" spans="1:8" ht="11.25" customHeight="1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1294</v>
      </c>
      <c r="F24" s="3">
        <v>2.0299999999999998</v>
      </c>
      <c r="G24" s="3">
        <v>5.2539999999999996</v>
      </c>
      <c r="H24" s="3" t="s">
        <v>31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40</v>
      </c>
      <c r="B26" s="3">
        <v>5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11.25" customHeight="1" x14ac:dyDescent="0.2">
      <c r="A27" s="3" t="s">
        <v>44</v>
      </c>
      <c r="B27" s="3">
        <v>5</v>
      </c>
      <c r="C27" s="3" t="s">
        <v>41</v>
      </c>
      <c r="D27" s="3" t="s">
        <v>28</v>
      </c>
      <c r="E27" s="3">
        <v>0</v>
      </c>
      <c r="F27" s="3">
        <v>0</v>
      </c>
      <c r="G27" s="3">
        <v>0</v>
      </c>
      <c r="H27" s="3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46</v>
      </c>
      <c r="B29" s="3">
        <v>3</v>
      </c>
      <c r="C29" s="3" t="s">
        <v>47</v>
      </c>
      <c r="D29" s="3" t="s">
        <v>48</v>
      </c>
      <c r="E29" s="3">
        <v>0</v>
      </c>
      <c r="F29" s="3">
        <v>0</v>
      </c>
      <c r="G29" s="3">
        <v>19.71</v>
      </c>
      <c r="H29" s="3" t="s">
        <v>49</v>
      </c>
    </row>
    <row r="30" spans="1:8" ht="11.25" customHeight="1" x14ac:dyDescent="0.2">
      <c r="A30" s="3" t="s">
        <v>50</v>
      </c>
      <c r="B30" s="3">
        <v>1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ht="11.25" customHeight="1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1438</v>
      </c>
      <c r="F31" s="3">
        <v>1.67</v>
      </c>
      <c r="G31" s="3">
        <v>2.4009999999999998</v>
      </c>
      <c r="H31" s="3" t="s">
        <v>25</v>
      </c>
    </row>
    <row r="32" spans="1:8" ht="11.25" customHeight="1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1294</v>
      </c>
      <c r="F32" s="3">
        <v>1.67</v>
      </c>
      <c r="G32" s="3">
        <v>2.161</v>
      </c>
      <c r="H32" s="3" t="s">
        <v>25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30.6</v>
      </c>
      <c r="F34" s="3">
        <v>8.2899999999999991</v>
      </c>
      <c r="G34" s="3">
        <v>92.590999999999994</v>
      </c>
      <c r="H34" s="3"/>
    </row>
    <row r="35" spans="1:8" ht="11.25" customHeight="1" x14ac:dyDescent="0.2">
      <c r="A35" s="3" t="s">
        <v>56</v>
      </c>
      <c r="B35" s="3">
        <v>2</v>
      </c>
      <c r="C35" s="3" t="s">
        <v>14</v>
      </c>
      <c r="D35" s="3" t="s">
        <v>48</v>
      </c>
      <c r="E35" s="3">
        <v>77</v>
      </c>
      <c r="F35" s="3">
        <v>3.59</v>
      </c>
      <c r="G35" s="3">
        <v>6.6340000000000003</v>
      </c>
      <c r="H35" s="3"/>
    </row>
    <row r="36" spans="1:8" ht="11.25" customHeight="1" x14ac:dyDescent="0.2">
      <c r="A36" s="24" t="s">
        <v>57</v>
      </c>
      <c r="B36" s="24"/>
      <c r="C36" s="24"/>
      <c r="D36" s="24"/>
      <c r="E36" s="24"/>
      <c r="F36" s="24"/>
      <c r="G36" s="9">
        <f>SUM(G5:G35)</f>
        <v>653.57299999999998</v>
      </c>
      <c r="H36" s="3"/>
    </row>
    <row r="37" spans="1:8" ht="11.25" customHeight="1" x14ac:dyDescent="0.2">
      <c r="A37" s="24" t="s">
        <v>58</v>
      </c>
      <c r="B37" s="24"/>
      <c r="C37" s="24"/>
      <c r="D37" s="24"/>
      <c r="E37" s="24"/>
      <c r="F37" s="24"/>
      <c r="G37" s="24"/>
      <c r="H37" s="24"/>
    </row>
    <row r="38" spans="1:8" ht="11.25" customHeight="1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1.8</v>
      </c>
      <c r="F38" s="3">
        <v>185.48</v>
      </c>
      <c r="G38" s="3">
        <v>121.86</v>
      </c>
      <c r="H38" s="3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61</v>
      </c>
      <c r="B40" s="3">
        <v>1</v>
      </c>
      <c r="C40" s="3" t="s">
        <v>62</v>
      </c>
      <c r="D40" s="3" t="s">
        <v>48</v>
      </c>
      <c r="E40" s="3">
        <v>1.8</v>
      </c>
      <c r="F40" s="3">
        <v>228.19</v>
      </c>
      <c r="G40" s="3">
        <v>149.92099999999999</v>
      </c>
      <c r="H40" s="3"/>
    </row>
    <row r="41" spans="1:8" ht="11.25" customHeight="1" x14ac:dyDescent="0.2">
      <c r="A41" s="24" t="s">
        <v>63</v>
      </c>
      <c r="B41" s="24"/>
      <c r="C41" s="24"/>
      <c r="D41" s="24"/>
      <c r="E41" s="24"/>
      <c r="F41" s="24"/>
      <c r="G41" s="9">
        <f>SUM(G38:G40)</f>
        <v>271.78100000000001</v>
      </c>
      <c r="H41" s="3"/>
    </row>
    <row r="42" spans="1:8" ht="11.25" customHeight="1" x14ac:dyDescent="0.2">
      <c r="A42" s="24" t="s">
        <v>64</v>
      </c>
      <c r="B42" s="24"/>
      <c r="C42" s="24"/>
      <c r="D42" s="24"/>
      <c r="E42" s="24"/>
      <c r="F42" s="24"/>
      <c r="G42" s="24"/>
      <c r="H42" s="24"/>
    </row>
    <row r="43" spans="1:8" ht="11.25" customHeight="1" x14ac:dyDescent="0.2">
      <c r="A43" s="3" t="s">
        <v>65</v>
      </c>
      <c r="B43" s="3">
        <v>1</v>
      </c>
      <c r="C43" s="3" t="s">
        <v>47</v>
      </c>
      <c r="D43" s="3" t="s">
        <v>60</v>
      </c>
      <c r="E43" s="3">
        <v>17.2</v>
      </c>
      <c r="F43" s="3">
        <v>6.46</v>
      </c>
      <c r="G43" s="3">
        <v>111.02</v>
      </c>
      <c r="H43" s="3"/>
    </row>
    <row r="44" spans="1:8" ht="11.25" customHeight="1" x14ac:dyDescent="0.2">
      <c r="A44" s="24" t="s">
        <v>66</v>
      </c>
      <c r="B44" s="24"/>
      <c r="C44" s="24"/>
      <c r="D44" s="24"/>
      <c r="E44" s="24"/>
      <c r="F44" s="24"/>
      <c r="G44" s="9">
        <f>SUM(G43)</f>
        <v>111.02</v>
      </c>
      <c r="H44" s="3"/>
    </row>
    <row r="45" spans="1:8" ht="11.25" customHeight="1" x14ac:dyDescent="0.2">
      <c r="A45" s="24" t="s">
        <v>67</v>
      </c>
      <c r="B45" s="24"/>
      <c r="C45" s="24"/>
      <c r="D45" s="24"/>
      <c r="E45" s="24"/>
      <c r="F45" s="24"/>
      <c r="G45" s="24"/>
      <c r="H45" s="24"/>
    </row>
    <row r="46" spans="1:8" ht="11.25" customHeight="1" x14ac:dyDescent="0.2">
      <c r="A46" s="24" t="s">
        <v>68</v>
      </c>
      <c r="B46" s="24"/>
      <c r="C46" s="24"/>
      <c r="D46" s="24"/>
      <c r="E46" s="24"/>
      <c r="F46" s="24"/>
      <c r="G46" s="24"/>
      <c r="H46" s="24"/>
    </row>
    <row r="47" spans="1:8" ht="11.25" customHeight="1" x14ac:dyDescent="0.2">
      <c r="A47" s="24" t="s">
        <v>69</v>
      </c>
      <c r="B47" s="24"/>
      <c r="C47" s="24"/>
      <c r="D47" s="24"/>
      <c r="E47" s="24"/>
      <c r="F47" s="24"/>
      <c r="G47" s="24"/>
      <c r="H47" s="10"/>
    </row>
    <row r="48" spans="1:8" ht="11.25" customHeight="1" x14ac:dyDescent="0.2">
      <c r="A48" s="3" t="s">
        <v>70</v>
      </c>
      <c r="B48" s="3">
        <v>1</v>
      </c>
      <c r="C48" s="3" t="s">
        <v>71</v>
      </c>
      <c r="D48" s="3" t="s">
        <v>72</v>
      </c>
      <c r="E48" s="3">
        <v>0</v>
      </c>
      <c r="F48" s="3">
        <v>0</v>
      </c>
      <c r="G48" s="3">
        <v>0</v>
      </c>
      <c r="H48" s="3" t="s">
        <v>73</v>
      </c>
    </row>
    <row r="49" spans="1:8" ht="11.25" customHeight="1" x14ac:dyDescent="0.2">
      <c r="A49" s="3" t="s">
        <v>74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75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76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78</v>
      </c>
      <c r="B53" s="3">
        <v>1</v>
      </c>
      <c r="C53" s="3" t="s">
        <v>71</v>
      </c>
      <c r="D53" s="3" t="s">
        <v>42</v>
      </c>
      <c r="E53" s="3">
        <v>0</v>
      </c>
      <c r="F53" s="3">
        <v>0</v>
      </c>
      <c r="G53" s="3">
        <v>61.16</v>
      </c>
      <c r="H53" s="3" t="s">
        <v>73</v>
      </c>
    </row>
    <row r="54" spans="1:8" ht="11.25" customHeight="1" x14ac:dyDescent="0.2">
      <c r="A54" s="3" t="s">
        <v>79</v>
      </c>
      <c r="B54" s="3">
        <v>1</v>
      </c>
      <c r="C54" s="3" t="s">
        <v>71</v>
      </c>
      <c r="D54" s="3" t="s">
        <v>72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80</v>
      </c>
      <c r="B55" s="3">
        <v>1</v>
      </c>
      <c r="C55" s="3" t="s">
        <v>71</v>
      </c>
      <c r="D55" s="3" t="s">
        <v>48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81</v>
      </c>
      <c r="B56" s="3">
        <v>0</v>
      </c>
      <c r="C56" s="3" t="s">
        <v>82</v>
      </c>
      <c r="D56" s="3" t="s">
        <v>28</v>
      </c>
      <c r="E56" s="3">
        <v>0</v>
      </c>
      <c r="F56" s="3">
        <v>0</v>
      </c>
      <c r="G56" s="3">
        <v>0</v>
      </c>
      <c r="H56" s="3" t="s">
        <v>82</v>
      </c>
    </row>
    <row r="57" spans="1:8" ht="11.25" customHeight="1" x14ac:dyDescent="0.2">
      <c r="A57" s="3" t="s">
        <v>83</v>
      </c>
      <c r="B57" s="3">
        <v>1</v>
      </c>
      <c r="C57" s="3" t="s">
        <v>71</v>
      </c>
      <c r="D57" s="3" t="s">
        <v>48</v>
      </c>
      <c r="E57" s="3">
        <v>0</v>
      </c>
      <c r="F57" s="3">
        <v>0</v>
      </c>
      <c r="G57" s="3">
        <v>0</v>
      </c>
      <c r="H57" s="3" t="s">
        <v>73</v>
      </c>
    </row>
    <row r="58" spans="1:8" ht="11.25" customHeight="1" x14ac:dyDescent="0.2">
      <c r="A58" s="3" t="s">
        <v>84</v>
      </c>
      <c r="B58" s="3">
        <v>1</v>
      </c>
      <c r="C58" s="3" t="s">
        <v>71</v>
      </c>
      <c r="D58" s="3" t="s">
        <v>42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85</v>
      </c>
      <c r="B59" s="3">
        <v>1</v>
      </c>
      <c r="C59" s="3" t="s">
        <v>71</v>
      </c>
      <c r="D59" s="3" t="s">
        <v>28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86</v>
      </c>
      <c r="B60" s="3">
        <v>1</v>
      </c>
      <c r="C60" s="3" t="s">
        <v>71</v>
      </c>
      <c r="D60" s="3" t="s">
        <v>48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87</v>
      </c>
      <c r="B61" s="3">
        <v>0</v>
      </c>
      <c r="C61" s="3" t="s">
        <v>82</v>
      </c>
      <c r="D61" s="3" t="s">
        <v>28</v>
      </c>
      <c r="E61" s="3">
        <v>0</v>
      </c>
      <c r="F61" s="3">
        <v>0</v>
      </c>
      <c r="G61" s="3">
        <v>4.99</v>
      </c>
      <c r="H61" s="3" t="s">
        <v>82</v>
      </c>
    </row>
    <row r="62" spans="1:8" ht="11.25" customHeight="1" x14ac:dyDescent="0.2">
      <c r="A62" s="3" t="s">
        <v>88</v>
      </c>
      <c r="B62" s="3">
        <v>1</v>
      </c>
      <c r="C62" s="3" t="s">
        <v>71</v>
      </c>
      <c r="D62" s="3" t="s">
        <v>48</v>
      </c>
      <c r="E62" s="3">
        <v>0</v>
      </c>
      <c r="F62" s="3">
        <v>0</v>
      </c>
      <c r="G62" s="3">
        <v>0</v>
      </c>
      <c r="H62" s="3" t="s">
        <v>73</v>
      </c>
    </row>
    <row r="63" spans="1:8" ht="11.25" customHeight="1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90</v>
      </c>
      <c r="B64" s="3">
        <v>1</v>
      </c>
      <c r="C64" s="3" t="s">
        <v>71</v>
      </c>
      <c r="D64" s="3" t="s">
        <v>48</v>
      </c>
      <c r="E64" s="3">
        <v>0</v>
      </c>
      <c r="F64" s="3">
        <v>0</v>
      </c>
      <c r="G64" s="3">
        <v>0</v>
      </c>
      <c r="H64" s="3" t="s">
        <v>73</v>
      </c>
    </row>
    <row r="65" spans="1:8" ht="11.25" customHeight="1" x14ac:dyDescent="0.2">
      <c r="A65" s="3" t="s">
        <v>91</v>
      </c>
      <c r="B65" s="3">
        <v>1</v>
      </c>
      <c r="C65" s="3" t="s">
        <v>71</v>
      </c>
      <c r="D65" s="3" t="s">
        <v>72</v>
      </c>
      <c r="E65" s="3">
        <v>0</v>
      </c>
      <c r="F65" s="3">
        <v>0</v>
      </c>
      <c r="G65" s="3">
        <v>10.48</v>
      </c>
      <c r="H65" s="3" t="s">
        <v>73</v>
      </c>
    </row>
    <row r="66" spans="1:8" ht="11.25" customHeight="1" x14ac:dyDescent="0.2">
      <c r="A66" s="3" t="s">
        <v>92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9.49</v>
      </c>
      <c r="H66" s="3" t="s">
        <v>73</v>
      </c>
    </row>
    <row r="67" spans="1:8" ht="11.25" customHeight="1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94</v>
      </c>
      <c r="B68" s="3">
        <v>2</v>
      </c>
      <c r="C68" s="3" t="s">
        <v>71</v>
      </c>
      <c r="D68" s="3" t="s">
        <v>72</v>
      </c>
      <c r="E68" s="3">
        <v>0</v>
      </c>
      <c r="F68" s="3">
        <v>0</v>
      </c>
      <c r="G68" s="3">
        <v>0</v>
      </c>
      <c r="H68" s="3" t="s">
        <v>95</v>
      </c>
    </row>
    <row r="69" spans="1:8" ht="11.25" customHeight="1" x14ac:dyDescent="0.2">
      <c r="A69" s="3" t="s">
        <v>96</v>
      </c>
      <c r="B69" s="3">
        <v>2</v>
      </c>
      <c r="C69" s="3" t="s">
        <v>71</v>
      </c>
      <c r="D69" s="3" t="s">
        <v>48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97</v>
      </c>
      <c r="B70" s="3">
        <v>1</v>
      </c>
      <c r="C70" s="3" t="s">
        <v>71</v>
      </c>
      <c r="D70" s="3" t="s">
        <v>42</v>
      </c>
      <c r="E70" s="3">
        <v>0</v>
      </c>
      <c r="F70" s="3">
        <v>0</v>
      </c>
      <c r="G70" s="3">
        <v>0</v>
      </c>
      <c r="H70" s="3" t="s">
        <v>73</v>
      </c>
    </row>
    <row r="71" spans="1:8" ht="11.25" customHeight="1" x14ac:dyDescent="0.2">
      <c r="A71" s="3" t="s">
        <v>98</v>
      </c>
      <c r="B71" s="3">
        <v>1</v>
      </c>
      <c r="C71" s="3" t="s">
        <v>82</v>
      </c>
      <c r="D71" s="3" t="s">
        <v>28</v>
      </c>
      <c r="E71" s="3">
        <v>0</v>
      </c>
      <c r="F71" s="3">
        <v>0</v>
      </c>
      <c r="G71" s="3">
        <v>0</v>
      </c>
      <c r="H71" s="3" t="s">
        <v>82</v>
      </c>
    </row>
    <row r="72" spans="1:8" ht="11.25" customHeight="1" x14ac:dyDescent="0.2">
      <c r="A72" s="3" t="s">
        <v>99</v>
      </c>
      <c r="B72" s="3">
        <v>0</v>
      </c>
      <c r="C72" s="3" t="s">
        <v>82</v>
      </c>
      <c r="D72" s="3" t="s">
        <v>28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100</v>
      </c>
      <c r="B73" s="3">
        <v>1</v>
      </c>
      <c r="C73" s="3" t="s">
        <v>71</v>
      </c>
      <c r="D73" s="3" t="s">
        <v>28</v>
      </c>
      <c r="E73" s="3">
        <v>0</v>
      </c>
      <c r="F73" s="3">
        <v>0</v>
      </c>
      <c r="G73" s="3">
        <v>4.99</v>
      </c>
      <c r="H73" s="3" t="s">
        <v>73</v>
      </c>
    </row>
    <row r="74" spans="1:8" ht="11.25" customHeight="1" x14ac:dyDescent="0.2">
      <c r="A74" s="3" t="s">
        <v>101</v>
      </c>
      <c r="B74" s="3">
        <v>1</v>
      </c>
      <c r="C74" s="3" t="s">
        <v>71</v>
      </c>
      <c r="D74" s="3" t="s">
        <v>72</v>
      </c>
      <c r="E74" s="3">
        <v>0</v>
      </c>
      <c r="F74" s="3">
        <v>0</v>
      </c>
      <c r="G74" s="3">
        <v>19.97</v>
      </c>
      <c r="H74" s="3" t="s">
        <v>73</v>
      </c>
    </row>
    <row r="75" spans="1:8" ht="11.25" customHeight="1" x14ac:dyDescent="0.2">
      <c r="A75" s="3" t="s">
        <v>102</v>
      </c>
      <c r="B75" s="3">
        <v>1</v>
      </c>
      <c r="C75" s="3" t="s">
        <v>82</v>
      </c>
      <c r="D75" s="3" t="s">
        <v>72</v>
      </c>
      <c r="E75" s="3">
        <v>0</v>
      </c>
      <c r="F75" s="3">
        <v>0</v>
      </c>
      <c r="G75" s="3">
        <v>0</v>
      </c>
      <c r="H75" s="3" t="s">
        <v>82</v>
      </c>
    </row>
    <row r="76" spans="1:8" ht="11.25" customHeight="1" x14ac:dyDescent="0.2">
      <c r="A76" s="3" t="s">
        <v>103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49.93</v>
      </c>
      <c r="H76" s="3" t="s">
        <v>73</v>
      </c>
    </row>
    <row r="77" spans="1:8" ht="11.25" customHeight="1" x14ac:dyDescent="0.2">
      <c r="A77" s="26" t="s">
        <v>104</v>
      </c>
      <c r="B77" s="27"/>
      <c r="C77" s="27"/>
      <c r="D77" s="27"/>
      <c r="E77" s="27"/>
      <c r="F77" s="27"/>
      <c r="G77" s="7"/>
      <c r="H77" s="8"/>
    </row>
    <row r="78" spans="1:8" ht="11.25" customHeight="1" x14ac:dyDescent="0.2">
      <c r="A78" s="3" t="s">
        <v>105</v>
      </c>
      <c r="B78" s="3">
        <v>1</v>
      </c>
      <c r="C78" s="3" t="s">
        <v>82</v>
      </c>
      <c r="D78" s="3" t="s">
        <v>28</v>
      </c>
      <c r="E78" s="3">
        <v>0</v>
      </c>
      <c r="F78" s="3">
        <v>0</v>
      </c>
      <c r="G78" s="3">
        <v>4.79</v>
      </c>
      <c r="H78" s="3" t="s">
        <v>82</v>
      </c>
    </row>
    <row r="79" spans="1:8" ht="11.25" customHeight="1" x14ac:dyDescent="0.2">
      <c r="A79" s="3" t="s">
        <v>106</v>
      </c>
      <c r="B79" s="3">
        <v>1</v>
      </c>
      <c r="C79" s="3" t="s">
        <v>82</v>
      </c>
      <c r="D79" s="3" t="s">
        <v>28</v>
      </c>
      <c r="E79" s="3">
        <v>0</v>
      </c>
      <c r="F79" s="3">
        <v>0</v>
      </c>
      <c r="G79" s="3">
        <v>0</v>
      </c>
      <c r="H79" s="3" t="s">
        <v>82</v>
      </c>
    </row>
    <row r="80" spans="1:8" ht="11.25" customHeight="1" x14ac:dyDescent="0.2">
      <c r="A80" s="3" t="s">
        <v>107</v>
      </c>
      <c r="B80" s="3">
        <v>1</v>
      </c>
      <c r="C80" s="3" t="s">
        <v>82</v>
      </c>
      <c r="D80" s="3" t="s">
        <v>28</v>
      </c>
      <c r="E80" s="3">
        <v>0</v>
      </c>
      <c r="F80" s="3">
        <v>0</v>
      </c>
      <c r="G80" s="3">
        <v>5.19</v>
      </c>
      <c r="H80" s="3" t="s">
        <v>82</v>
      </c>
    </row>
    <row r="81" spans="1:8" ht="11.25" customHeight="1" x14ac:dyDescent="0.2">
      <c r="A81" s="3" t="s">
        <v>108</v>
      </c>
      <c r="B81" s="3">
        <v>1</v>
      </c>
      <c r="C81" s="3" t="s">
        <v>82</v>
      </c>
      <c r="D81" s="3" t="s">
        <v>28</v>
      </c>
      <c r="E81" s="3">
        <v>0</v>
      </c>
      <c r="F81" s="3">
        <v>0</v>
      </c>
      <c r="G81" s="3">
        <v>0</v>
      </c>
      <c r="H81" s="3" t="s">
        <v>82</v>
      </c>
    </row>
    <row r="82" spans="1:8" ht="11.25" customHeight="1" x14ac:dyDescent="0.2">
      <c r="A82" s="3" t="s">
        <v>109</v>
      </c>
      <c r="B82" s="3">
        <v>1</v>
      </c>
      <c r="C82" s="3" t="s">
        <v>82</v>
      </c>
      <c r="D82" s="3" t="s">
        <v>28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26" t="s">
        <v>110</v>
      </c>
      <c r="B83" s="27"/>
      <c r="C83" s="27"/>
      <c r="D83" s="27"/>
      <c r="E83" s="27"/>
      <c r="F83" s="27"/>
      <c r="G83" s="7"/>
      <c r="H83" s="8"/>
    </row>
    <row r="84" spans="1:8" ht="11.25" customHeight="1" x14ac:dyDescent="0.2">
      <c r="A84" s="3" t="s">
        <v>111</v>
      </c>
      <c r="B84" s="3">
        <v>1</v>
      </c>
      <c r="C84" s="3" t="s">
        <v>71</v>
      </c>
      <c r="D84" s="3" t="s">
        <v>72</v>
      </c>
      <c r="E84" s="3">
        <v>0</v>
      </c>
      <c r="F84" s="3">
        <v>0</v>
      </c>
      <c r="G84" s="3">
        <v>19.97</v>
      </c>
      <c r="H84" s="3" t="s">
        <v>73</v>
      </c>
    </row>
    <row r="85" spans="1:8" ht="11.25" customHeight="1" x14ac:dyDescent="0.2">
      <c r="A85" s="3" t="s">
        <v>112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0</v>
      </c>
      <c r="H85" s="3" t="s">
        <v>73</v>
      </c>
    </row>
    <row r="86" spans="1:8" ht="11.25" customHeight="1" x14ac:dyDescent="0.2">
      <c r="A86" s="3" t="s">
        <v>113</v>
      </c>
      <c r="B86" s="3">
        <v>1</v>
      </c>
      <c r="C86" s="3" t="s">
        <v>71</v>
      </c>
      <c r="D86" s="3" t="s">
        <v>28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114</v>
      </c>
      <c r="B87" s="3">
        <v>1</v>
      </c>
      <c r="C87" s="3" t="s">
        <v>71</v>
      </c>
      <c r="D87" s="3" t="s">
        <v>28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115</v>
      </c>
      <c r="B88" s="3">
        <v>1</v>
      </c>
      <c r="C88" s="3" t="s">
        <v>71</v>
      </c>
      <c r="D88" s="3" t="s">
        <v>72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116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117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49.93</v>
      </c>
      <c r="H90" s="3" t="s">
        <v>73</v>
      </c>
    </row>
    <row r="91" spans="1:8" ht="11.25" customHeight="1" x14ac:dyDescent="0.2">
      <c r="A91" s="3" t="s">
        <v>118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11.25" customHeight="1" x14ac:dyDescent="0.2">
      <c r="A92" s="3" t="s">
        <v>119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28.96</v>
      </c>
      <c r="H92" s="3" t="s">
        <v>73</v>
      </c>
    </row>
    <row r="93" spans="1:8" ht="11.25" customHeight="1" x14ac:dyDescent="0.2">
      <c r="A93" s="3" t="s">
        <v>120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11.25" customHeight="1" x14ac:dyDescent="0.2">
      <c r="A94" s="3" t="s">
        <v>121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122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30.96</v>
      </c>
      <c r="H95" s="3" t="s">
        <v>73</v>
      </c>
    </row>
    <row r="96" spans="1:8" ht="11.25" customHeight="1" x14ac:dyDescent="0.2">
      <c r="A96" s="3" t="s">
        <v>123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11.25" customHeight="1" x14ac:dyDescent="0.2">
      <c r="A97" s="3" t="s">
        <v>124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126</v>
      </c>
      <c r="B99" s="3">
        <v>0</v>
      </c>
      <c r="C99" s="3" t="s">
        <v>127</v>
      </c>
      <c r="D99" s="3" t="s">
        <v>48</v>
      </c>
      <c r="E99" s="3">
        <v>0</v>
      </c>
      <c r="F99" s="3">
        <v>0</v>
      </c>
      <c r="G99" s="3">
        <v>5.29</v>
      </c>
      <c r="H99" s="3" t="s">
        <v>127</v>
      </c>
    </row>
    <row r="100" spans="1:8" ht="11.25" customHeight="1" x14ac:dyDescent="0.2">
      <c r="A100" s="3" t="s">
        <v>128</v>
      </c>
      <c r="B100" s="3">
        <v>0</v>
      </c>
      <c r="C100" s="3" t="s">
        <v>127</v>
      </c>
      <c r="D100" s="3" t="s">
        <v>42</v>
      </c>
      <c r="E100" s="3">
        <v>0</v>
      </c>
      <c r="F100" s="3">
        <v>0</v>
      </c>
      <c r="G100" s="3">
        <v>4.6900000000000004</v>
      </c>
      <c r="H100" s="3" t="s">
        <v>127</v>
      </c>
    </row>
    <row r="101" spans="1:8" ht="11.25" customHeight="1" x14ac:dyDescent="0.2">
      <c r="A101" s="3" t="s">
        <v>129</v>
      </c>
      <c r="B101" s="3">
        <v>0</v>
      </c>
      <c r="C101" s="3" t="s">
        <v>127</v>
      </c>
      <c r="D101" s="3" t="s">
        <v>42</v>
      </c>
      <c r="E101" s="3">
        <v>0</v>
      </c>
      <c r="F101" s="3">
        <v>0</v>
      </c>
      <c r="G101" s="3">
        <v>9.99</v>
      </c>
      <c r="H101" s="3" t="s">
        <v>127</v>
      </c>
    </row>
    <row r="102" spans="1:8" ht="11.25" customHeight="1" x14ac:dyDescent="0.2">
      <c r="A102" s="3" t="s">
        <v>130</v>
      </c>
      <c r="B102" s="3">
        <v>1</v>
      </c>
      <c r="C102" s="3" t="s">
        <v>82</v>
      </c>
      <c r="D102" s="3" t="s">
        <v>28</v>
      </c>
      <c r="E102" s="3">
        <v>0</v>
      </c>
      <c r="F102" s="3">
        <v>0</v>
      </c>
      <c r="G102" s="3">
        <v>0</v>
      </c>
      <c r="H102" s="3" t="s">
        <v>82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131</v>
      </c>
      <c r="B104" s="3">
        <v>0</v>
      </c>
      <c r="C104" s="3" t="s">
        <v>62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62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62</v>
      </c>
      <c r="D106" s="3" t="s">
        <v>48</v>
      </c>
      <c r="E106" s="3">
        <v>0</v>
      </c>
      <c r="F106" s="3">
        <v>0</v>
      </c>
      <c r="G106" s="3">
        <v>99.86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62</v>
      </c>
      <c r="D107" s="3" t="s">
        <v>48</v>
      </c>
      <c r="E107" s="3">
        <v>0</v>
      </c>
      <c r="F107" s="3">
        <v>0</v>
      </c>
      <c r="G107" s="3">
        <v>49.93</v>
      </c>
      <c r="H107" s="3"/>
    </row>
    <row r="108" spans="1:8" ht="11.25" customHeight="1" x14ac:dyDescent="0.2">
      <c r="A108" s="24" t="s">
        <v>135</v>
      </c>
      <c r="B108" s="24"/>
      <c r="C108" s="24"/>
      <c r="D108" s="24"/>
      <c r="E108" s="24"/>
      <c r="F108" s="24"/>
      <c r="G108" s="9">
        <f>SUM(G48:G107)</f>
        <v>470.57</v>
      </c>
      <c r="H108" s="3"/>
    </row>
    <row r="109" spans="1:8" ht="11.25" customHeight="1" x14ac:dyDescent="0.2">
      <c r="A109" s="24" t="s">
        <v>104</v>
      </c>
      <c r="B109" s="24"/>
      <c r="C109" s="24"/>
      <c r="D109" s="24"/>
      <c r="E109" s="24"/>
      <c r="F109" s="24"/>
      <c r="G109" s="24"/>
      <c r="H109" s="24"/>
    </row>
    <row r="110" spans="1:8" ht="11.25" customHeight="1" x14ac:dyDescent="0.2">
      <c r="A110" s="24" t="s">
        <v>136</v>
      </c>
      <c r="B110" s="24"/>
      <c r="C110" s="24"/>
      <c r="D110" s="24"/>
      <c r="E110" s="24"/>
      <c r="F110" s="24"/>
      <c r="G110" s="24"/>
      <c r="H110" s="24"/>
    </row>
    <row r="111" spans="1:8" ht="11.25" customHeight="1" x14ac:dyDescent="0.2">
      <c r="A111" s="3" t="s">
        <v>137</v>
      </c>
      <c r="B111" s="3">
        <v>1</v>
      </c>
      <c r="C111" s="3" t="s">
        <v>82</v>
      </c>
      <c r="D111" s="3" t="s">
        <v>42</v>
      </c>
      <c r="E111" s="3">
        <v>0</v>
      </c>
      <c r="F111" s="3">
        <v>0</v>
      </c>
      <c r="G111" s="3">
        <v>0</v>
      </c>
      <c r="H111" s="3" t="s">
        <v>82</v>
      </c>
    </row>
    <row r="112" spans="1:8" ht="11.25" customHeight="1" x14ac:dyDescent="0.2">
      <c r="A112" s="3" t="s">
        <v>138</v>
      </c>
      <c r="B112" s="3">
        <v>1</v>
      </c>
      <c r="C112" s="3" t="s">
        <v>82</v>
      </c>
      <c r="D112" s="3" t="s">
        <v>28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139</v>
      </c>
      <c r="B113" s="3">
        <v>1</v>
      </c>
      <c r="C113" s="3" t="s">
        <v>82</v>
      </c>
      <c r="D113" s="3" t="s">
        <v>28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140</v>
      </c>
      <c r="B114" s="3">
        <v>0</v>
      </c>
      <c r="C114" s="3" t="s">
        <v>127</v>
      </c>
      <c r="D114" s="3" t="s">
        <v>72</v>
      </c>
      <c r="E114" s="3">
        <v>0</v>
      </c>
      <c r="F114" s="3">
        <v>0</v>
      </c>
      <c r="G114" s="3">
        <v>49.93</v>
      </c>
      <c r="H114" s="3" t="s">
        <v>127</v>
      </c>
    </row>
    <row r="115" spans="1:8" ht="11.25" customHeight="1" x14ac:dyDescent="0.2">
      <c r="A115" s="3" t="s">
        <v>141</v>
      </c>
      <c r="B115" s="3">
        <v>0</v>
      </c>
      <c r="C115" s="3" t="s">
        <v>127</v>
      </c>
      <c r="D115" s="3" t="s">
        <v>72</v>
      </c>
      <c r="E115" s="3">
        <v>0</v>
      </c>
      <c r="F115" s="3">
        <v>0</v>
      </c>
      <c r="G115" s="3">
        <v>39.94</v>
      </c>
      <c r="H115" s="3" t="s">
        <v>127</v>
      </c>
    </row>
    <row r="116" spans="1:8" ht="11.25" customHeight="1" x14ac:dyDescent="0.2">
      <c r="A116" s="3" t="s">
        <v>142</v>
      </c>
      <c r="B116" s="3">
        <v>0</v>
      </c>
      <c r="C116" s="3" t="s">
        <v>127</v>
      </c>
      <c r="D116" s="3" t="s">
        <v>42</v>
      </c>
      <c r="E116" s="3">
        <v>0</v>
      </c>
      <c r="F116" s="3">
        <v>0</v>
      </c>
      <c r="G116" s="3">
        <v>4.99</v>
      </c>
      <c r="H116" s="3" t="s">
        <v>127</v>
      </c>
    </row>
    <row r="117" spans="1:8" ht="11.25" customHeight="1" x14ac:dyDescent="0.2">
      <c r="A117" s="3" t="s">
        <v>143</v>
      </c>
      <c r="B117" s="3">
        <v>1</v>
      </c>
      <c r="C117" s="3" t="s">
        <v>47</v>
      </c>
      <c r="D117" s="3" t="s">
        <v>42</v>
      </c>
      <c r="E117" s="3">
        <v>0</v>
      </c>
      <c r="F117" s="3">
        <v>0</v>
      </c>
      <c r="G117" s="3">
        <v>0</v>
      </c>
      <c r="H117" s="3" t="s">
        <v>127</v>
      </c>
    </row>
    <row r="118" spans="1:8" ht="11.25" customHeight="1" x14ac:dyDescent="0.2">
      <c r="A118" s="3" t="s">
        <v>144</v>
      </c>
      <c r="B118" s="3">
        <v>0</v>
      </c>
      <c r="C118" s="3" t="s">
        <v>127</v>
      </c>
      <c r="D118" s="3" t="s">
        <v>28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145</v>
      </c>
      <c r="B119" s="3">
        <v>1</v>
      </c>
      <c r="C119" s="3" t="s">
        <v>47</v>
      </c>
      <c r="D119" s="3" t="s">
        <v>72</v>
      </c>
      <c r="E119" s="3">
        <v>0</v>
      </c>
      <c r="F119" s="3">
        <v>0</v>
      </c>
      <c r="G119" s="3">
        <v>9.99</v>
      </c>
      <c r="H119" s="3" t="s">
        <v>127</v>
      </c>
    </row>
    <row r="120" spans="1:8" ht="11.25" customHeight="1" x14ac:dyDescent="0.2">
      <c r="A120" s="3" t="s">
        <v>146</v>
      </c>
      <c r="B120" s="3">
        <v>0</v>
      </c>
      <c r="C120" s="3" t="s">
        <v>127</v>
      </c>
      <c r="D120" s="3" t="s">
        <v>72</v>
      </c>
      <c r="E120" s="3">
        <v>0</v>
      </c>
      <c r="F120" s="3">
        <v>0</v>
      </c>
      <c r="G120" s="3">
        <v>34.65</v>
      </c>
      <c r="H120" s="3" t="s">
        <v>127</v>
      </c>
    </row>
    <row r="121" spans="1:8" ht="11.25" customHeight="1" x14ac:dyDescent="0.2">
      <c r="A121" s="3" t="s">
        <v>147</v>
      </c>
      <c r="B121" s="3">
        <v>1</v>
      </c>
      <c r="C121" s="3" t="s">
        <v>82</v>
      </c>
      <c r="D121" s="3" t="s">
        <v>28</v>
      </c>
      <c r="E121" s="3">
        <v>0</v>
      </c>
      <c r="F121" s="3">
        <v>0</v>
      </c>
      <c r="G121" s="3">
        <v>5.19</v>
      </c>
      <c r="H121" s="3" t="s">
        <v>82</v>
      </c>
    </row>
    <row r="122" spans="1:8" ht="11.25" customHeight="1" x14ac:dyDescent="0.2">
      <c r="A122" s="3" t="s">
        <v>148</v>
      </c>
      <c r="B122" s="3">
        <v>2</v>
      </c>
      <c r="C122" s="3" t="s">
        <v>62</v>
      </c>
      <c r="D122" s="3" t="s">
        <v>42</v>
      </c>
      <c r="E122" s="3">
        <v>0</v>
      </c>
      <c r="F122" s="3">
        <v>0</v>
      </c>
      <c r="G122" s="3">
        <v>4.79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127</v>
      </c>
      <c r="D123" s="3" t="s">
        <v>28</v>
      </c>
      <c r="E123" s="3">
        <v>0</v>
      </c>
      <c r="F123" s="3">
        <v>0</v>
      </c>
      <c r="G123" s="3">
        <v>6.55</v>
      </c>
      <c r="H123" s="3" t="s">
        <v>127</v>
      </c>
    </row>
    <row r="124" spans="1:8" ht="11.25" customHeight="1" x14ac:dyDescent="0.2">
      <c r="A124" s="3" t="s">
        <v>150</v>
      </c>
      <c r="B124" s="3">
        <v>1</v>
      </c>
      <c r="C124" s="3" t="s">
        <v>47</v>
      </c>
      <c r="D124" s="3" t="s">
        <v>72</v>
      </c>
      <c r="E124" s="3">
        <v>0</v>
      </c>
      <c r="F124" s="3">
        <v>0</v>
      </c>
      <c r="G124" s="3">
        <v>38.69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47</v>
      </c>
      <c r="D125" s="3" t="s">
        <v>72</v>
      </c>
      <c r="E125" s="3">
        <v>0</v>
      </c>
      <c r="F125" s="3">
        <v>0</v>
      </c>
      <c r="G125" s="3">
        <v>9.99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47</v>
      </c>
      <c r="D126" s="3" t="s">
        <v>72</v>
      </c>
      <c r="E126" s="3">
        <v>0</v>
      </c>
      <c r="F126" s="3">
        <v>0</v>
      </c>
      <c r="G126" s="3">
        <v>90.63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127</v>
      </c>
      <c r="D127" s="3" t="s">
        <v>28</v>
      </c>
      <c r="E127" s="3">
        <v>0</v>
      </c>
      <c r="F127" s="3">
        <v>0</v>
      </c>
      <c r="G127" s="3">
        <v>5.29</v>
      </c>
      <c r="H127" s="3" t="s">
        <v>127</v>
      </c>
    </row>
    <row r="128" spans="1:8" ht="11.25" customHeight="1" x14ac:dyDescent="0.2">
      <c r="A128" s="3" t="s">
        <v>154</v>
      </c>
      <c r="B128" s="3">
        <v>0</v>
      </c>
      <c r="C128" s="3" t="s">
        <v>127</v>
      </c>
      <c r="D128" s="3" t="s">
        <v>28</v>
      </c>
      <c r="E128" s="3">
        <v>0</v>
      </c>
      <c r="F128" s="3">
        <v>0</v>
      </c>
      <c r="G128" s="3">
        <v>0</v>
      </c>
      <c r="H128" s="3" t="s">
        <v>127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28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127</v>
      </c>
      <c r="D130" s="3" t="s">
        <v>72</v>
      </c>
      <c r="E130" s="3">
        <v>0</v>
      </c>
      <c r="F130" s="3">
        <v>0</v>
      </c>
      <c r="G130" s="3">
        <v>69.900000000000006</v>
      </c>
      <c r="H130" s="3" t="s">
        <v>127</v>
      </c>
    </row>
    <row r="131" spans="1:8" ht="11.25" customHeight="1" x14ac:dyDescent="0.2">
      <c r="A131" s="3" t="s">
        <v>158</v>
      </c>
      <c r="B131" s="3">
        <v>0</v>
      </c>
      <c r="C131" s="3" t="s">
        <v>127</v>
      </c>
      <c r="D131" s="3" t="s">
        <v>72</v>
      </c>
      <c r="E131" s="3">
        <v>0</v>
      </c>
      <c r="F131" s="3">
        <v>0</v>
      </c>
      <c r="G131" s="3">
        <v>48.93</v>
      </c>
      <c r="H131" s="3" t="s">
        <v>127</v>
      </c>
    </row>
    <row r="132" spans="1:8" ht="11.25" customHeight="1" x14ac:dyDescent="0.2">
      <c r="A132" s="3" t="s">
        <v>159</v>
      </c>
      <c r="B132" s="3">
        <v>0</v>
      </c>
      <c r="C132" s="3" t="s">
        <v>127</v>
      </c>
      <c r="D132" s="3" t="s">
        <v>72</v>
      </c>
      <c r="E132" s="3">
        <v>0</v>
      </c>
      <c r="F132" s="3">
        <v>0</v>
      </c>
      <c r="G132" s="3">
        <v>59.91</v>
      </c>
      <c r="H132" s="3" t="s">
        <v>127</v>
      </c>
    </row>
    <row r="133" spans="1:8" ht="11.25" customHeight="1" x14ac:dyDescent="0.2">
      <c r="A133" s="3" t="s">
        <v>160</v>
      </c>
      <c r="B133" s="3">
        <v>0</v>
      </c>
      <c r="C133" s="3" t="s">
        <v>127</v>
      </c>
      <c r="D133" s="3" t="s">
        <v>72</v>
      </c>
      <c r="E133" s="3">
        <v>0</v>
      </c>
      <c r="F133" s="3">
        <v>0</v>
      </c>
      <c r="G133" s="3">
        <v>50.93</v>
      </c>
      <c r="H133" s="3" t="s">
        <v>127</v>
      </c>
    </row>
    <row r="134" spans="1:8" ht="11.25" customHeight="1" x14ac:dyDescent="0.2">
      <c r="A134" s="3" t="s">
        <v>161</v>
      </c>
      <c r="B134" s="3">
        <v>0</v>
      </c>
      <c r="C134" s="3" t="s">
        <v>127</v>
      </c>
      <c r="D134" s="3" t="s">
        <v>72</v>
      </c>
      <c r="E134" s="3">
        <v>0</v>
      </c>
      <c r="F134" s="3">
        <v>0</v>
      </c>
      <c r="G134" s="3">
        <v>29.96</v>
      </c>
      <c r="H134" s="3" t="s">
        <v>127</v>
      </c>
    </row>
    <row r="135" spans="1:8" ht="11.25" customHeight="1" x14ac:dyDescent="0.2">
      <c r="A135" s="3" t="s">
        <v>162</v>
      </c>
      <c r="B135" s="3">
        <v>0</v>
      </c>
      <c r="C135" s="3" t="s">
        <v>127</v>
      </c>
      <c r="D135" s="3" t="s">
        <v>72</v>
      </c>
      <c r="E135" s="3">
        <v>0</v>
      </c>
      <c r="F135" s="3">
        <v>0</v>
      </c>
      <c r="G135" s="3">
        <v>8.99</v>
      </c>
      <c r="H135" s="3" t="s">
        <v>127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62</v>
      </c>
      <c r="D137" s="3" t="s">
        <v>48</v>
      </c>
      <c r="E137" s="3">
        <v>0</v>
      </c>
      <c r="F137" s="3">
        <v>0</v>
      </c>
      <c r="G137" s="3">
        <v>10.98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62</v>
      </c>
      <c r="D138" s="3" t="s">
        <v>48</v>
      </c>
      <c r="E138" s="3">
        <v>0</v>
      </c>
      <c r="F138" s="3">
        <v>0</v>
      </c>
      <c r="G138" s="3">
        <v>17.989999999999998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62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62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62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62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62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62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62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62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62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62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62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62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62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62</v>
      </c>
      <c r="D152" s="3" t="s">
        <v>48</v>
      </c>
      <c r="E152" s="3">
        <v>0</v>
      </c>
      <c r="F152" s="3">
        <v>0</v>
      </c>
      <c r="G152" s="3">
        <v>29.96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62</v>
      </c>
      <c r="D153" s="3" t="s">
        <v>48</v>
      </c>
      <c r="E153" s="3">
        <v>0</v>
      </c>
      <c r="F153" s="3">
        <v>0</v>
      </c>
      <c r="G153" s="3">
        <v>4.99</v>
      </c>
      <c r="H153" s="3"/>
    </row>
    <row r="154" spans="1:8" ht="11.25" customHeight="1" x14ac:dyDescent="0.2">
      <c r="A154" s="24" t="s">
        <v>180</v>
      </c>
      <c r="B154" s="24"/>
      <c r="C154" s="24"/>
      <c r="D154" s="24"/>
      <c r="E154" s="24"/>
      <c r="F154" s="24"/>
      <c r="G154" s="9">
        <f>SUM(G111:G153)</f>
        <v>633.17000000000019</v>
      </c>
      <c r="H154" s="3"/>
    </row>
    <row r="155" spans="1:8" ht="11.25" customHeight="1" x14ac:dyDescent="0.2">
      <c r="A155" s="24" t="s">
        <v>181</v>
      </c>
      <c r="B155" s="24"/>
      <c r="C155" s="24"/>
      <c r="D155" s="24"/>
      <c r="E155" s="24"/>
      <c r="F155" s="24"/>
      <c r="G155" s="24"/>
      <c r="H155" s="24"/>
    </row>
    <row r="156" spans="1:8" ht="11.25" customHeight="1" x14ac:dyDescent="0.2">
      <c r="A156" s="3" t="s">
        <v>182</v>
      </c>
      <c r="B156" s="3">
        <v>0</v>
      </c>
      <c r="C156" s="3" t="s">
        <v>156</v>
      </c>
      <c r="D156" s="3" t="s">
        <v>28</v>
      </c>
      <c r="E156" s="3">
        <v>6</v>
      </c>
      <c r="F156" s="3">
        <v>42.58</v>
      </c>
      <c r="G156" s="3">
        <v>255.45</v>
      </c>
      <c r="H156" s="3" t="s">
        <v>156</v>
      </c>
    </row>
    <row r="157" spans="1:8" ht="11.25" customHeight="1" x14ac:dyDescent="0.2">
      <c r="A157" s="24" t="s">
        <v>183</v>
      </c>
      <c r="B157" s="24"/>
      <c r="C157" s="24"/>
      <c r="D157" s="24"/>
      <c r="E157" s="24"/>
      <c r="F157" s="24"/>
      <c r="G157" s="9">
        <f>SUM(G156)</f>
        <v>255.45</v>
      </c>
      <c r="H157" s="3"/>
    </row>
    <row r="158" spans="1:8" ht="11.25" customHeight="1" x14ac:dyDescent="0.2">
      <c r="A158" s="24" t="s">
        <v>184</v>
      </c>
      <c r="B158" s="24"/>
      <c r="C158" s="24"/>
      <c r="D158" s="24"/>
      <c r="E158" s="24"/>
      <c r="F158" s="24"/>
      <c r="G158" s="24"/>
      <c r="H158" s="24"/>
    </row>
    <row r="159" spans="1:8" ht="11.25" customHeight="1" x14ac:dyDescent="0.2">
      <c r="A159" s="3" t="s">
        <v>185</v>
      </c>
      <c r="B159" s="3">
        <v>2</v>
      </c>
      <c r="C159" s="3" t="s">
        <v>62</v>
      </c>
      <c r="D159" s="3" t="s">
        <v>72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47</v>
      </c>
      <c r="D160" s="3" t="s">
        <v>72</v>
      </c>
      <c r="E160" s="3">
        <v>3</v>
      </c>
      <c r="F160" s="3">
        <v>36.26</v>
      </c>
      <c r="G160" s="3">
        <v>108.79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41</v>
      </c>
      <c r="D161" s="3" t="s">
        <v>72</v>
      </c>
      <c r="E161" s="3">
        <v>0</v>
      </c>
      <c r="F161" s="3">
        <v>0</v>
      </c>
      <c r="G161" s="3">
        <v>0</v>
      </c>
      <c r="H161" s="3" t="s">
        <v>43</v>
      </c>
    </row>
    <row r="162" spans="1:8" ht="11.25" customHeight="1" x14ac:dyDescent="0.2">
      <c r="A162" s="24" t="s">
        <v>188</v>
      </c>
      <c r="B162" s="24"/>
      <c r="C162" s="24"/>
      <c r="D162" s="24"/>
      <c r="E162" s="24"/>
      <c r="F162" s="24"/>
      <c r="G162" s="9">
        <f>SUM(G159:G161)</f>
        <v>108.79</v>
      </c>
      <c r="H162" s="3"/>
    </row>
    <row r="163" spans="1:8" ht="11.25" customHeight="1" x14ac:dyDescent="0.2">
      <c r="A163" s="24" t="s">
        <v>189</v>
      </c>
      <c r="B163" s="24"/>
      <c r="C163" s="24"/>
      <c r="D163" s="24"/>
      <c r="E163" s="24"/>
      <c r="F163" s="24"/>
      <c r="G163" s="24"/>
      <c r="H163" s="24"/>
    </row>
    <row r="164" spans="1:8" ht="11.25" customHeight="1" x14ac:dyDescent="0.2">
      <c r="A164" s="3" t="s">
        <v>190</v>
      </c>
      <c r="B164" s="3">
        <v>2</v>
      </c>
      <c r="C164" s="3" t="s">
        <v>62</v>
      </c>
      <c r="D164" s="3" t="s">
        <v>72</v>
      </c>
      <c r="E164" s="3">
        <v>0</v>
      </c>
      <c r="F164" s="3">
        <v>0</v>
      </c>
      <c r="G164" s="3">
        <v>6.26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62</v>
      </c>
      <c r="D165" s="3" t="s">
        <v>72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62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24" t="s">
        <v>193</v>
      </c>
      <c r="B167" s="24"/>
      <c r="C167" s="24"/>
      <c r="D167" s="24"/>
      <c r="E167" s="24"/>
      <c r="F167" s="24"/>
      <c r="G167" s="9">
        <f>SUM(G164:G166)</f>
        <v>6.26</v>
      </c>
      <c r="H167" s="3"/>
    </row>
    <row r="168" spans="1:8" ht="11.25" customHeight="1" x14ac:dyDescent="0.2">
      <c r="A168" s="24" t="s">
        <v>194</v>
      </c>
      <c r="B168" s="24"/>
      <c r="C168" s="24"/>
      <c r="D168" s="24"/>
      <c r="E168" s="24"/>
      <c r="F168" s="24"/>
      <c r="G168" s="24"/>
      <c r="H168" s="24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72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62</v>
      </c>
      <c r="D170" s="3" t="s">
        <v>72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24" t="s">
        <v>197</v>
      </c>
      <c r="B171" s="24"/>
      <c r="C171" s="24"/>
      <c r="D171" s="24"/>
      <c r="E171" s="24"/>
      <c r="F171" s="24"/>
      <c r="G171" s="9">
        <f>SUM(G169:G170)</f>
        <v>0</v>
      </c>
      <c r="H171" s="3"/>
    </row>
    <row r="172" spans="1:8" ht="11.25" customHeight="1" x14ac:dyDescent="0.2">
      <c r="A172" s="24" t="s">
        <v>198</v>
      </c>
      <c r="B172" s="24"/>
      <c r="C172" s="24"/>
      <c r="D172" s="24"/>
      <c r="E172" s="24"/>
      <c r="F172" s="24"/>
      <c r="G172" s="24"/>
      <c r="H172" s="24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72</v>
      </c>
      <c r="E173" s="3">
        <v>0</v>
      </c>
      <c r="F173" s="3">
        <v>0</v>
      </c>
      <c r="G173" s="3">
        <v>5.19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72</v>
      </c>
      <c r="E174" s="3">
        <v>0</v>
      </c>
      <c r="F174" s="3">
        <v>0</v>
      </c>
      <c r="G174" s="3">
        <v>4.79</v>
      </c>
      <c r="H174" s="3" t="s">
        <v>200</v>
      </c>
    </row>
    <row r="175" spans="1:8" ht="11.25" customHeight="1" x14ac:dyDescent="0.2">
      <c r="A175" s="24" t="s">
        <v>202</v>
      </c>
      <c r="B175" s="24"/>
      <c r="C175" s="24"/>
      <c r="D175" s="24"/>
      <c r="E175" s="24"/>
      <c r="F175" s="24"/>
      <c r="G175" s="3"/>
      <c r="H175" s="3"/>
    </row>
    <row r="176" spans="1:8" ht="11.25" customHeight="1" x14ac:dyDescent="0.2">
      <c r="A176" s="6" t="s">
        <v>203</v>
      </c>
      <c r="B176" s="7"/>
      <c r="C176" s="7"/>
      <c r="D176" s="7"/>
      <c r="E176" s="7"/>
      <c r="F176" s="7"/>
      <c r="G176" s="7"/>
      <c r="H176" s="8"/>
    </row>
    <row r="177" spans="1:8" ht="11.25" customHeight="1" x14ac:dyDescent="0.2">
      <c r="A177" s="3" t="s">
        <v>204</v>
      </c>
      <c r="B177" s="3">
        <v>0</v>
      </c>
      <c r="C177" s="3" t="s">
        <v>62</v>
      </c>
      <c r="D177" s="3"/>
      <c r="E177" s="3">
        <v>0</v>
      </c>
      <c r="F177" s="3">
        <v>0</v>
      </c>
      <c r="G177" s="3">
        <v>138.1</v>
      </c>
      <c r="H177" s="3"/>
    </row>
    <row r="178" spans="1:8" ht="11.25" customHeight="1" x14ac:dyDescent="0.2">
      <c r="A178" s="24" t="s">
        <v>205</v>
      </c>
      <c r="B178" s="24"/>
      <c r="C178" s="24"/>
      <c r="D178" s="24"/>
      <c r="E178" s="24"/>
      <c r="F178" s="24"/>
      <c r="G178" s="9">
        <f>SUM(G173:G177)</f>
        <v>148.07999999999998</v>
      </c>
      <c r="H178" s="3"/>
    </row>
    <row r="179" spans="1:8" ht="11.25" customHeight="1" x14ac:dyDescent="0.2">
      <c r="A179" s="24" t="s">
        <v>206</v>
      </c>
      <c r="B179" s="24"/>
      <c r="C179" s="24"/>
      <c r="D179" s="24"/>
      <c r="E179" s="24"/>
      <c r="F179" s="24"/>
      <c r="G179" s="24"/>
      <c r="H179" s="24"/>
    </row>
    <row r="180" spans="1:8" ht="11.25" customHeight="1" x14ac:dyDescent="0.2">
      <c r="A180" s="24" t="s">
        <v>54</v>
      </c>
      <c r="B180" s="24"/>
      <c r="C180" s="24"/>
      <c r="D180" s="24"/>
      <c r="E180" s="24"/>
      <c r="F180" s="24"/>
      <c r="G180" s="24"/>
      <c r="H180" s="24"/>
    </row>
    <row r="181" spans="1:8" ht="11.25" customHeight="1" x14ac:dyDescent="0.2">
      <c r="A181" s="3" t="s">
        <v>207</v>
      </c>
      <c r="B181" s="3">
        <v>0</v>
      </c>
      <c r="C181" s="3" t="s">
        <v>62</v>
      </c>
      <c r="D181" s="3" t="s">
        <v>48</v>
      </c>
      <c r="E181" s="3">
        <v>0</v>
      </c>
      <c r="F181" s="3">
        <v>0</v>
      </c>
      <c r="G181" s="3">
        <v>30.81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62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62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24" t="s">
        <v>210</v>
      </c>
      <c r="B184" s="24"/>
      <c r="C184" s="24"/>
      <c r="D184" s="24"/>
      <c r="E184" s="24"/>
      <c r="F184" s="24"/>
      <c r="G184" s="9">
        <f>SUM(G181:G183)</f>
        <v>30.81</v>
      </c>
      <c r="H184" s="3"/>
    </row>
    <row r="185" spans="1:8" ht="11.25" customHeight="1" x14ac:dyDescent="0.2">
      <c r="A185" s="24" t="s">
        <v>211</v>
      </c>
      <c r="B185" s="24"/>
      <c r="C185" s="24"/>
      <c r="D185" s="24"/>
      <c r="E185" s="24"/>
      <c r="F185" s="24"/>
      <c r="G185" s="24"/>
      <c r="H185" s="24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72</v>
      </c>
      <c r="E186" s="3">
        <v>0</v>
      </c>
      <c r="F186" s="3">
        <v>0</v>
      </c>
      <c r="G186" s="3">
        <v>16.66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47</v>
      </c>
      <c r="D187" s="3" t="s">
        <v>72</v>
      </c>
      <c r="E187" s="3">
        <v>0</v>
      </c>
      <c r="F187" s="3">
        <v>0</v>
      </c>
      <c r="G187" s="3">
        <v>8.36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28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62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62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62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24" t="s">
        <v>220</v>
      </c>
      <c r="B193" s="24"/>
      <c r="C193" s="24"/>
      <c r="D193" s="24"/>
      <c r="E193" s="24"/>
      <c r="F193" s="24"/>
      <c r="G193" s="9">
        <f>SUM(G186:G192)</f>
        <v>25.02</v>
      </c>
      <c r="H193" s="3"/>
    </row>
    <row r="194" spans="1:8" ht="11.25" customHeight="1" x14ac:dyDescent="0.2">
      <c r="A194" s="24" t="s">
        <v>221</v>
      </c>
      <c r="B194" s="24"/>
      <c r="C194" s="24"/>
      <c r="D194" s="24"/>
      <c r="E194" s="24"/>
      <c r="F194" s="24"/>
      <c r="G194" s="24"/>
      <c r="H194" s="24"/>
    </row>
    <row r="195" spans="1:8" ht="11.25" customHeight="1" x14ac:dyDescent="0.2">
      <c r="A195" s="3" t="s">
        <v>222</v>
      </c>
      <c r="B195" s="3">
        <v>1</v>
      </c>
      <c r="C195" s="3" t="s">
        <v>62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62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62</v>
      </c>
      <c r="D198" s="3" t="s">
        <v>72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62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62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28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72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234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11.25" customHeight="1" x14ac:dyDescent="0.2">
      <c r="A204" s="3" t="s">
        <v>235</v>
      </c>
      <c r="B204" s="3">
        <v>3</v>
      </c>
      <c r="C204" s="3" t="s">
        <v>236</v>
      </c>
      <c r="D204" s="3" t="s">
        <v>11</v>
      </c>
      <c r="E204" s="3">
        <v>0</v>
      </c>
      <c r="F204" s="3">
        <v>0</v>
      </c>
      <c r="G204" s="3">
        <v>0</v>
      </c>
      <c r="H204" s="3" t="s">
        <v>237</v>
      </c>
    </row>
    <row r="205" spans="1:8" ht="11.25" customHeight="1" x14ac:dyDescent="0.2">
      <c r="A205" s="24" t="s">
        <v>238</v>
      </c>
      <c r="B205" s="24"/>
      <c r="C205" s="24"/>
      <c r="D205" s="24"/>
      <c r="E205" s="24"/>
      <c r="F205" s="24"/>
      <c r="G205" s="9">
        <f>SUM(G195:G204)</f>
        <v>0</v>
      </c>
      <c r="H205" s="3"/>
    </row>
    <row r="206" spans="1:8" ht="11.25" customHeight="1" x14ac:dyDescent="0.2">
      <c r="A206" s="24" t="s">
        <v>239</v>
      </c>
      <c r="B206" s="24"/>
      <c r="C206" s="24"/>
      <c r="D206" s="24"/>
      <c r="E206" s="24"/>
      <c r="F206" s="24"/>
      <c r="G206" s="9">
        <f>G36+G41+G44+G108+G154+G157+G162+G167+G171+G178+G184+G193+G205</f>
        <v>2714.5239999999999</v>
      </c>
      <c r="H206" s="3"/>
    </row>
  </sheetData>
  <mergeCells count="36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1:F17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77" workbookViewId="0">
      <selection activeCell="A231" sqref="A231"/>
    </sheetView>
  </sheetViews>
  <sheetFormatPr defaultRowHeight="11.25" customHeight="1" x14ac:dyDescent="0.2"/>
  <cols>
    <col min="1" max="1" width="44" style="4" customWidth="1"/>
    <col min="2" max="2" width="6.140625" style="4" customWidth="1"/>
    <col min="3" max="16384" width="9.140625" style="4"/>
  </cols>
  <sheetData>
    <row r="1" spans="1:8" s="1" customFormat="1" ht="11.25" customHeight="1" x14ac:dyDescent="0.25">
      <c r="A1" s="5" t="s">
        <v>241</v>
      </c>
    </row>
    <row r="2" spans="1:8" s="1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67.5" customHeight="1" x14ac:dyDescent="0.2">
      <c r="A3" s="11" t="s">
        <v>1</v>
      </c>
      <c r="B3" s="26" t="s">
        <v>2</v>
      </c>
      <c r="C3" s="29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0" t="s">
        <v>246</v>
      </c>
      <c r="B4" s="12"/>
      <c r="C4" s="12"/>
      <c r="D4" s="11"/>
      <c r="E4" s="11"/>
      <c r="F4" s="11"/>
      <c r="G4" s="11">
        <v>287.60000000000002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296.8</v>
      </c>
      <c r="F6" s="15">
        <v>2.4167999999999998</v>
      </c>
      <c r="G6" s="15">
        <f>E6*F6*B6/1000</f>
        <v>215.19187199999999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296.8</v>
      </c>
      <c r="F7" s="15">
        <v>3.4238</v>
      </c>
      <c r="G7" s="15">
        <f t="shared" ref="G7:G36" si="0">E7*F7*B7/1000</f>
        <v>12.194206080000001</v>
      </c>
      <c r="H7" s="3"/>
    </row>
    <row r="8" spans="1:8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1484.2</v>
      </c>
      <c r="F8" s="15">
        <v>2.1093999999999999</v>
      </c>
      <c r="G8" s="15">
        <f t="shared" si="0"/>
        <v>162.80011696</v>
      </c>
      <c r="H8" s="3" t="s">
        <v>17</v>
      </c>
    </row>
    <row r="9" spans="1:8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1484.2</v>
      </c>
      <c r="F9" s="15">
        <v>2.6924000000000001</v>
      </c>
      <c r="G9" s="15">
        <f t="shared" si="0"/>
        <v>47.952720960000008</v>
      </c>
      <c r="H9" s="3"/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36</v>
      </c>
      <c r="F10" s="15">
        <v>3.2648000000000001</v>
      </c>
      <c r="G10" s="15">
        <f t="shared" si="0"/>
        <v>35.259840000000004</v>
      </c>
      <c r="H10" s="3" t="s">
        <v>17</v>
      </c>
    </row>
    <row r="11" spans="1:8" ht="11.25" customHeight="1" x14ac:dyDescent="0.2">
      <c r="A11" s="3" t="s">
        <v>20</v>
      </c>
      <c r="B11" s="3">
        <v>52</v>
      </c>
      <c r="C11" s="3" t="s">
        <v>10</v>
      </c>
      <c r="D11" s="3" t="s">
        <v>11</v>
      </c>
      <c r="E11" s="3">
        <v>36</v>
      </c>
      <c r="F11" s="15">
        <v>20.8078</v>
      </c>
      <c r="G11" s="15">
        <f t="shared" si="0"/>
        <v>38.952201600000002</v>
      </c>
      <c r="H11" s="3" t="s">
        <v>12</v>
      </c>
    </row>
    <row r="12" spans="1:8" ht="11.25" customHeight="1" x14ac:dyDescent="0.2">
      <c r="A12" s="3" t="s">
        <v>21</v>
      </c>
      <c r="B12" s="3">
        <v>300</v>
      </c>
      <c r="C12" s="3" t="s">
        <v>10</v>
      </c>
      <c r="D12" s="3" t="s">
        <v>11</v>
      </c>
      <c r="E12" s="3">
        <v>9</v>
      </c>
      <c r="F12" s="15">
        <v>4.6958000000000002</v>
      </c>
      <c r="G12" s="15">
        <f t="shared" si="0"/>
        <v>12.678660000000001</v>
      </c>
      <c r="H12" s="3" t="s">
        <v>12</v>
      </c>
    </row>
    <row r="13" spans="1:8" ht="11.25" customHeight="1" x14ac:dyDescent="0.2">
      <c r="A13" s="3" t="s">
        <v>22</v>
      </c>
      <c r="B13" s="3">
        <v>1</v>
      </c>
      <c r="C13" s="3" t="s">
        <v>14</v>
      </c>
      <c r="D13" s="3" t="s">
        <v>11</v>
      </c>
      <c r="E13" s="3">
        <v>0</v>
      </c>
      <c r="F13" s="15">
        <v>0</v>
      </c>
      <c r="G13" s="15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56</v>
      </c>
      <c r="F14" s="15">
        <v>8.8721999999999994</v>
      </c>
      <c r="G14" s="15">
        <f t="shared" si="0"/>
        <v>0.49684319999999998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9110</v>
      </c>
      <c r="F15" s="15">
        <v>2.9468000000000001</v>
      </c>
      <c r="G15" s="15">
        <f t="shared" si="0"/>
        <v>26.845348000000001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28</v>
      </c>
      <c r="E16" s="3">
        <v>136</v>
      </c>
      <c r="F16" s="15">
        <v>3.9114</v>
      </c>
      <c r="G16" s="15">
        <f t="shared" si="0"/>
        <v>0.53195039999999993</v>
      </c>
      <c r="H16" s="3" t="s">
        <v>25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162</v>
      </c>
      <c r="F17" s="15">
        <v>4.3035999999999994</v>
      </c>
      <c r="G17" s="15">
        <f t="shared" si="0"/>
        <v>0.69718319999999989</v>
      </c>
      <c r="H17" s="3" t="s">
        <v>25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19.100000000000001</v>
      </c>
      <c r="F18" s="15">
        <v>4.2824</v>
      </c>
      <c r="G18" s="15">
        <f t="shared" si="0"/>
        <v>0.16358768000000001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28</v>
      </c>
      <c r="E19" s="3">
        <v>0</v>
      </c>
      <c r="F19" s="15">
        <v>0</v>
      </c>
      <c r="G19" s="15">
        <f t="shared" si="0"/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15">
        <v>0</v>
      </c>
      <c r="G20" s="15">
        <f t="shared" si="0"/>
        <v>0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46.7</v>
      </c>
      <c r="F21" s="15">
        <v>2.6394000000000002</v>
      </c>
      <c r="G21" s="15">
        <f t="shared" si="0"/>
        <v>0.12325998000000002</v>
      </c>
      <c r="H21" s="3" t="s">
        <v>25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593.1</v>
      </c>
      <c r="F22" s="15">
        <v>5.3212000000000002</v>
      </c>
      <c r="G22" s="15">
        <f t="shared" si="0"/>
        <v>3.1560037200000002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46.7</v>
      </c>
      <c r="F23" s="15">
        <v>2.6394000000000002</v>
      </c>
      <c r="G23" s="15">
        <f t="shared" si="0"/>
        <v>0.12325998000000002</v>
      </c>
      <c r="H23" s="3" t="s">
        <v>25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10.8</v>
      </c>
      <c r="F24" s="15">
        <v>2.1412</v>
      </c>
      <c r="G24" s="15">
        <f t="shared" si="0"/>
        <v>2.312496E-2</v>
      </c>
      <c r="H24" s="3" t="s">
        <v>25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1294</v>
      </c>
      <c r="F25" s="15">
        <v>2.1517999999999997</v>
      </c>
      <c r="G25" s="15">
        <f t="shared" si="0"/>
        <v>5.568858399999999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16">
        <v>0</v>
      </c>
      <c r="G26" s="15">
        <f t="shared" si="0"/>
        <v>0</v>
      </c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15">
        <v>0</v>
      </c>
      <c r="G27" s="15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5</v>
      </c>
      <c r="C28" s="3" t="s">
        <v>41</v>
      </c>
      <c r="D28" s="3" t="s">
        <v>28</v>
      </c>
      <c r="E28" s="3">
        <v>0</v>
      </c>
      <c r="F28" s="15">
        <v>0</v>
      </c>
      <c r="G28" s="15">
        <f t="shared" si="0"/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6">
        <v>0</v>
      </c>
      <c r="G29" s="15">
        <f t="shared" si="0"/>
        <v>0</v>
      </c>
      <c r="H29" s="8"/>
    </row>
    <row r="30" spans="1:8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15">
        <v>0</v>
      </c>
      <c r="G30" s="3">
        <v>19.71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15">
        <v>0</v>
      </c>
      <c r="G31" s="15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1438</v>
      </c>
      <c r="F32" s="15">
        <v>1.7702</v>
      </c>
      <c r="G32" s="15">
        <f t="shared" si="0"/>
        <v>2.5455475999999999</v>
      </c>
      <c r="H32" s="3" t="s">
        <v>25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1294</v>
      </c>
      <c r="F33" s="15">
        <v>1.7702</v>
      </c>
      <c r="G33" s="15">
        <f t="shared" si="0"/>
        <v>2.2906388</v>
      </c>
      <c r="H33" s="3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6">
        <v>0</v>
      </c>
      <c r="G34" s="15">
        <f t="shared" si="0"/>
        <v>0</v>
      </c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30.6</v>
      </c>
      <c r="F35" s="15">
        <v>8.7873999999999999</v>
      </c>
      <c r="G35" s="15">
        <f t="shared" si="0"/>
        <v>98.415365039999998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77</v>
      </c>
      <c r="F36" s="15">
        <v>3.8054000000000001</v>
      </c>
      <c r="G36" s="15">
        <f t="shared" si="0"/>
        <v>7.0323792000000003</v>
      </c>
      <c r="H36" s="3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9">
        <f>SUM(G6:G36)</f>
        <v>692.75296775999993</v>
      </c>
      <c r="H37" s="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1.8</v>
      </c>
      <c r="F39" s="3">
        <v>288.01</v>
      </c>
      <c r="G39" s="15">
        <f>E39*F39*B39/1000</f>
        <v>189.74098800000002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5">
        <f t="shared" ref="G40:G41" si="1">E40*F40*B40/1000</f>
        <v>0</v>
      </c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48</v>
      </c>
      <c r="E41" s="3">
        <v>1.8</v>
      </c>
      <c r="F41" s="3">
        <v>241.88</v>
      </c>
      <c r="G41" s="15">
        <f t="shared" si="1"/>
        <v>159.35054399999999</v>
      </c>
      <c r="H41" s="3"/>
    </row>
    <row r="42" spans="1:8" ht="11.25" customHeight="1" x14ac:dyDescent="0.2">
      <c r="A42" s="6" t="s">
        <v>63</v>
      </c>
      <c r="B42" s="7"/>
      <c r="C42" s="7"/>
      <c r="D42" s="7"/>
      <c r="E42" s="7"/>
      <c r="F42" s="8"/>
      <c r="G42" s="19">
        <f>SUM(G39:G41)</f>
        <v>349.09153200000003</v>
      </c>
      <c r="H42" s="3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65</v>
      </c>
      <c r="B44" s="3">
        <v>366</v>
      </c>
      <c r="C44" s="3" t="s">
        <v>10</v>
      </c>
      <c r="D44" s="3" t="s">
        <v>60</v>
      </c>
      <c r="E44" s="15">
        <v>0.58699999999999997</v>
      </c>
      <c r="F44" s="3">
        <v>537.61</v>
      </c>
      <c r="G44" s="15">
        <f>E44*F44*B44/1000</f>
        <v>115.50120762</v>
      </c>
      <c r="H44" s="3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19">
        <f>SUM(G44)</f>
        <v>115.50120762</v>
      </c>
      <c r="H45" s="3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/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28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28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0</v>
      </c>
      <c r="C62" s="3" t="s">
        <v>82</v>
      </c>
      <c r="D62" s="3" t="s">
        <v>28</v>
      </c>
      <c r="E62" s="3">
        <v>0</v>
      </c>
      <c r="F62" s="3">
        <v>0</v>
      </c>
      <c r="G62" s="3">
        <v>4.99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48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10.48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9.49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96</v>
      </c>
      <c r="B70" s="3">
        <v>2</v>
      </c>
      <c r="C70" s="3" t="s">
        <v>71</v>
      </c>
      <c r="D70" s="3" t="s">
        <v>48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97</v>
      </c>
      <c r="B71" s="3">
        <v>1</v>
      </c>
      <c r="C71" s="3" t="s">
        <v>71</v>
      </c>
      <c r="D71" s="3" t="s">
        <v>42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customHeight="1" x14ac:dyDescent="0.2">
      <c r="A72" s="3" t="s">
        <v>98</v>
      </c>
      <c r="B72" s="3">
        <v>1</v>
      </c>
      <c r="C72" s="3" t="s">
        <v>82</v>
      </c>
      <c r="D72" s="3" t="s">
        <v>28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99</v>
      </c>
      <c r="B73" s="3">
        <v>0</v>
      </c>
      <c r="C73" s="3" t="s">
        <v>82</v>
      </c>
      <c r="D73" s="3" t="s">
        <v>28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28</v>
      </c>
      <c r="E74" s="3">
        <v>0</v>
      </c>
      <c r="F74" s="3">
        <v>0</v>
      </c>
      <c r="G74" s="3">
        <v>4.99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19.97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39.93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28</v>
      </c>
      <c r="E79" s="3">
        <v>0</v>
      </c>
      <c r="F79" s="3">
        <v>0</v>
      </c>
      <c r="G79" s="3">
        <v>4.79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28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28</v>
      </c>
      <c r="E81" s="3">
        <v>0</v>
      </c>
      <c r="F81" s="3">
        <v>0</v>
      </c>
      <c r="G81" s="3">
        <v>5.19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28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28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19.97</v>
      </c>
      <c r="H85" s="3" t="s">
        <v>73</v>
      </c>
    </row>
    <row r="86" spans="1:8" ht="11.25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113</v>
      </c>
      <c r="B87" s="3">
        <v>1</v>
      </c>
      <c r="C87" s="3" t="s">
        <v>71</v>
      </c>
      <c r="D87" s="3" t="s">
        <v>28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114</v>
      </c>
      <c r="B88" s="3">
        <v>1</v>
      </c>
      <c r="C88" s="3" t="s">
        <v>71</v>
      </c>
      <c r="D88" s="3" t="s">
        <v>28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22.8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28.96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15.96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0</v>
      </c>
      <c r="C100" s="3" t="s">
        <v>127</v>
      </c>
      <c r="D100" s="3" t="s">
        <v>48</v>
      </c>
      <c r="E100" s="3">
        <v>0</v>
      </c>
      <c r="F100" s="3">
        <v>0</v>
      </c>
      <c r="G100" s="3">
        <v>5.29</v>
      </c>
      <c r="H100" s="3" t="s">
        <v>127</v>
      </c>
    </row>
    <row r="101" spans="1:8" ht="11.25" customHeight="1" x14ac:dyDescent="0.2">
      <c r="A101" s="3" t="s">
        <v>128</v>
      </c>
      <c r="B101" s="3">
        <v>0</v>
      </c>
      <c r="C101" s="3" t="s">
        <v>127</v>
      </c>
      <c r="D101" s="3" t="s">
        <v>42</v>
      </c>
      <c r="E101" s="3">
        <v>0</v>
      </c>
      <c r="F101" s="3">
        <v>0</v>
      </c>
      <c r="G101" s="3">
        <v>4.6900000000000004</v>
      </c>
      <c r="H101" s="3" t="s">
        <v>127</v>
      </c>
    </row>
    <row r="102" spans="1:8" ht="11.25" customHeight="1" x14ac:dyDescent="0.2">
      <c r="A102" s="3" t="s">
        <v>129</v>
      </c>
      <c r="B102" s="3">
        <v>0</v>
      </c>
      <c r="C102" s="3" t="s">
        <v>127</v>
      </c>
      <c r="D102" s="3" t="s">
        <v>42</v>
      </c>
      <c r="E102" s="3">
        <v>0</v>
      </c>
      <c r="F102" s="3">
        <v>0</v>
      </c>
      <c r="G102" s="3">
        <v>9.99</v>
      </c>
      <c r="H102" s="3" t="s">
        <v>127</v>
      </c>
    </row>
    <row r="103" spans="1:8" ht="11.25" customHeight="1" x14ac:dyDescent="0.2">
      <c r="A103" s="3" t="s">
        <v>130</v>
      </c>
      <c r="B103" s="3">
        <v>1</v>
      </c>
      <c r="C103" s="3" t="s">
        <v>82</v>
      </c>
      <c r="D103" s="3" t="s">
        <v>28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131</v>
      </c>
      <c r="B105" s="3">
        <v>0</v>
      </c>
      <c r="C105" s="3" t="s">
        <v>62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62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62</v>
      </c>
      <c r="D107" s="3" t="s">
        <v>48</v>
      </c>
      <c r="E107" s="3">
        <v>0</v>
      </c>
      <c r="F107" s="3">
        <v>0</v>
      </c>
      <c r="G107" s="3">
        <v>49.86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62</v>
      </c>
      <c r="D108" s="3" t="s">
        <v>48</v>
      </c>
      <c r="E108" s="3">
        <v>0</v>
      </c>
      <c r="F108" s="3">
        <v>0</v>
      </c>
      <c r="G108" s="3">
        <v>29.93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287.28000000000003</v>
      </c>
      <c r="H109" s="3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82</v>
      </c>
      <c r="D112" s="3" t="s">
        <v>42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138</v>
      </c>
      <c r="B113" s="3">
        <v>1</v>
      </c>
      <c r="C113" s="3" t="s">
        <v>82</v>
      </c>
      <c r="D113" s="3" t="s">
        <v>28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139</v>
      </c>
      <c r="B114" s="3">
        <v>1</v>
      </c>
      <c r="C114" s="3" t="s">
        <v>82</v>
      </c>
      <c r="D114" s="3" t="s">
        <v>28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140</v>
      </c>
      <c r="B115" s="3">
        <v>0</v>
      </c>
      <c r="C115" s="3" t="s">
        <v>127</v>
      </c>
      <c r="D115" s="3" t="s">
        <v>72</v>
      </c>
      <c r="E115" s="3">
        <v>0</v>
      </c>
      <c r="F115" s="3">
        <v>0</v>
      </c>
      <c r="G115" s="3">
        <v>49.93</v>
      </c>
      <c r="H115" s="3" t="s">
        <v>127</v>
      </c>
    </row>
    <row r="116" spans="1:8" ht="11.25" customHeight="1" x14ac:dyDescent="0.2">
      <c r="A116" s="3" t="s">
        <v>141</v>
      </c>
      <c r="B116" s="3">
        <v>0</v>
      </c>
      <c r="C116" s="3" t="s">
        <v>127</v>
      </c>
      <c r="D116" s="3" t="s">
        <v>72</v>
      </c>
      <c r="E116" s="3">
        <v>0</v>
      </c>
      <c r="F116" s="3">
        <v>0</v>
      </c>
      <c r="G116" s="3">
        <v>39.94</v>
      </c>
      <c r="H116" s="3" t="s">
        <v>127</v>
      </c>
    </row>
    <row r="117" spans="1:8" ht="11.25" customHeight="1" x14ac:dyDescent="0.2">
      <c r="A117" s="3" t="s">
        <v>142</v>
      </c>
      <c r="B117" s="3">
        <v>0</v>
      </c>
      <c r="C117" s="3" t="s">
        <v>127</v>
      </c>
      <c r="D117" s="3" t="s">
        <v>42</v>
      </c>
      <c r="E117" s="3">
        <v>0</v>
      </c>
      <c r="F117" s="3">
        <v>0</v>
      </c>
      <c r="G117" s="3">
        <v>4.99</v>
      </c>
      <c r="H117" s="3" t="s">
        <v>127</v>
      </c>
    </row>
    <row r="118" spans="1:8" ht="11.25" customHeight="1" x14ac:dyDescent="0.2">
      <c r="A118" s="3" t="s">
        <v>143</v>
      </c>
      <c r="B118" s="3">
        <v>1</v>
      </c>
      <c r="C118" s="3" t="s">
        <v>47</v>
      </c>
      <c r="D118" s="3" t="s">
        <v>42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144</v>
      </c>
      <c r="B119" s="3">
        <v>0</v>
      </c>
      <c r="C119" s="3" t="s">
        <v>127</v>
      </c>
      <c r="D119" s="3" t="s">
        <v>28</v>
      </c>
      <c r="E119" s="3">
        <v>0</v>
      </c>
      <c r="F119" s="3">
        <v>0</v>
      </c>
      <c r="G119" s="3">
        <v>0</v>
      </c>
      <c r="H119" s="3" t="s">
        <v>127</v>
      </c>
    </row>
    <row r="120" spans="1:8" ht="11.25" customHeight="1" x14ac:dyDescent="0.2">
      <c r="A120" s="3" t="s">
        <v>145</v>
      </c>
      <c r="B120" s="3">
        <v>1</v>
      </c>
      <c r="C120" s="3" t="s">
        <v>47</v>
      </c>
      <c r="D120" s="3" t="s">
        <v>72</v>
      </c>
      <c r="E120" s="3">
        <v>0</v>
      </c>
      <c r="F120" s="3">
        <v>0</v>
      </c>
      <c r="G120" s="3">
        <v>29.99</v>
      </c>
      <c r="H120" s="3" t="s">
        <v>127</v>
      </c>
    </row>
    <row r="121" spans="1:8" ht="11.25" customHeight="1" x14ac:dyDescent="0.2">
      <c r="A121" s="3" t="s">
        <v>146</v>
      </c>
      <c r="B121" s="3">
        <v>0</v>
      </c>
      <c r="C121" s="3" t="s">
        <v>127</v>
      </c>
      <c r="D121" s="3" t="s">
        <v>72</v>
      </c>
      <c r="E121" s="3">
        <v>0</v>
      </c>
      <c r="F121" s="3">
        <v>0</v>
      </c>
      <c r="G121" s="3">
        <v>34.65</v>
      </c>
      <c r="H121" s="3" t="s">
        <v>127</v>
      </c>
    </row>
    <row r="122" spans="1:8" ht="11.25" customHeight="1" x14ac:dyDescent="0.2">
      <c r="A122" s="3" t="s">
        <v>147</v>
      </c>
      <c r="B122" s="3">
        <v>1</v>
      </c>
      <c r="C122" s="3" t="s">
        <v>82</v>
      </c>
      <c r="D122" s="3" t="s">
        <v>28</v>
      </c>
      <c r="E122" s="3">
        <v>0</v>
      </c>
      <c r="F122" s="3">
        <v>0</v>
      </c>
      <c r="G122" s="3">
        <v>5.19</v>
      </c>
      <c r="H122" s="3" t="s">
        <v>82</v>
      </c>
    </row>
    <row r="123" spans="1:8" ht="11.25" customHeight="1" x14ac:dyDescent="0.2">
      <c r="A123" s="3" t="s">
        <v>148</v>
      </c>
      <c r="B123" s="3">
        <v>2</v>
      </c>
      <c r="C123" s="3" t="s">
        <v>62</v>
      </c>
      <c r="D123" s="3" t="s">
        <v>42</v>
      </c>
      <c r="E123" s="3">
        <v>0</v>
      </c>
      <c r="F123" s="3">
        <v>0</v>
      </c>
      <c r="G123" s="3">
        <v>4.79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127</v>
      </c>
      <c r="D124" s="3" t="s">
        <v>28</v>
      </c>
      <c r="E124" s="3">
        <v>0</v>
      </c>
      <c r="F124" s="3">
        <v>0</v>
      </c>
      <c r="G124" s="3">
        <v>6.55</v>
      </c>
      <c r="H124" s="3" t="s">
        <v>127</v>
      </c>
    </row>
    <row r="125" spans="1:8" ht="11.25" customHeight="1" x14ac:dyDescent="0.2">
      <c r="A125" s="3" t="s">
        <v>150</v>
      </c>
      <c r="B125" s="3">
        <v>1</v>
      </c>
      <c r="C125" s="3" t="s">
        <v>47</v>
      </c>
      <c r="D125" s="3" t="s">
        <v>72</v>
      </c>
      <c r="E125" s="3">
        <v>0</v>
      </c>
      <c r="F125" s="3">
        <v>0</v>
      </c>
      <c r="G125" s="3">
        <v>55.48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47</v>
      </c>
      <c r="D126" s="3" t="s">
        <v>72</v>
      </c>
      <c r="E126" s="3">
        <v>0</v>
      </c>
      <c r="F126" s="3">
        <v>0</v>
      </c>
      <c r="G126" s="3">
        <v>6.99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47</v>
      </c>
      <c r="D127" s="3" t="s">
        <v>72</v>
      </c>
      <c r="E127" s="3">
        <v>0</v>
      </c>
      <c r="F127" s="3">
        <v>0</v>
      </c>
      <c r="G127" s="3">
        <v>20.83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127</v>
      </c>
      <c r="D128" s="3" t="s">
        <v>28</v>
      </c>
      <c r="E128" s="3">
        <v>0</v>
      </c>
      <c r="F128" s="3">
        <v>0</v>
      </c>
      <c r="G128" s="3">
        <v>5.29</v>
      </c>
      <c r="H128" s="3" t="s">
        <v>127</v>
      </c>
    </row>
    <row r="129" spans="1:8" ht="11.25" customHeight="1" x14ac:dyDescent="0.2">
      <c r="A129" s="3" t="s">
        <v>154</v>
      </c>
      <c r="B129" s="3">
        <v>0</v>
      </c>
      <c r="C129" s="3" t="s">
        <v>127</v>
      </c>
      <c r="D129" s="3" t="s">
        <v>28</v>
      </c>
      <c r="E129" s="3">
        <v>0</v>
      </c>
      <c r="F129" s="3">
        <v>0</v>
      </c>
      <c r="G129" s="3">
        <v>0</v>
      </c>
      <c r="H129" s="3" t="s">
        <v>127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28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127</v>
      </c>
      <c r="D131" s="3" t="s">
        <v>72</v>
      </c>
      <c r="E131" s="3">
        <v>0</v>
      </c>
      <c r="F131" s="3">
        <v>0</v>
      </c>
      <c r="G131" s="3">
        <v>69.900000000000006</v>
      </c>
      <c r="H131" s="3" t="s">
        <v>127</v>
      </c>
    </row>
    <row r="132" spans="1:8" ht="11.25" customHeight="1" x14ac:dyDescent="0.2">
      <c r="A132" s="3" t="s">
        <v>158</v>
      </c>
      <c r="B132" s="3">
        <v>0</v>
      </c>
      <c r="C132" s="3" t="s">
        <v>127</v>
      </c>
      <c r="D132" s="3" t="s">
        <v>72</v>
      </c>
      <c r="E132" s="3">
        <v>0</v>
      </c>
      <c r="F132" s="3">
        <v>0</v>
      </c>
      <c r="G132" s="3">
        <v>48.93</v>
      </c>
      <c r="H132" s="3" t="s">
        <v>127</v>
      </c>
    </row>
    <row r="133" spans="1:8" ht="11.25" customHeight="1" x14ac:dyDescent="0.2">
      <c r="A133" s="3" t="s">
        <v>159</v>
      </c>
      <c r="B133" s="3">
        <v>0</v>
      </c>
      <c r="C133" s="3" t="s">
        <v>127</v>
      </c>
      <c r="D133" s="3" t="s">
        <v>72</v>
      </c>
      <c r="E133" s="3">
        <v>0</v>
      </c>
      <c r="F133" s="3">
        <v>0</v>
      </c>
      <c r="G133" s="3">
        <v>39.909999999999997</v>
      </c>
      <c r="H133" s="3" t="s">
        <v>127</v>
      </c>
    </row>
    <row r="134" spans="1:8" ht="11.25" customHeight="1" x14ac:dyDescent="0.2">
      <c r="A134" s="3" t="s">
        <v>160</v>
      </c>
      <c r="B134" s="3">
        <v>0</v>
      </c>
      <c r="C134" s="3" t="s">
        <v>127</v>
      </c>
      <c r="D134" s="3" t="s">
        <v>72</v>
      </c>
      <c r="E134" s="3">
        <v>0</v>
      </c>
      <c r="F134" s="3">
        <v>0</v>
      </c>
      <c r="G134" s="3">
        <v>50.93</v>
      </c>
      <c r="H134" s="3" t="s">
        <v>127</v>
      </c>
    </row>
    <row r="135" spans="1:8" ht="11.25" customHeight="1" x14ac:dyDescent="0.2">
      <c r="A135" s="3" t="s">
        <v>161</v>
      </c>
      <c r="B135" s="3">
        <v>0</v>
      </c>
      <c r="C135" s="3" t="s">
        <v>127</v>
      </c>
      <c r="D135" s="3" t="s">
        <v>72</v>
      </c>
      <c r="E135" s="3">
        <v>0</v>
      </c>
      <c r="F135" s="3">
        <v>0</v>
      </c>
      <c r="G135" s="3">
        <v>29.96</v>
      </c>
      <c r="H135" s="3" t="s">
        <v>127</v>
      </c>
    </row>
    <row r="136" spans="1:8" ht="11.25" customHeight="1" x14ac:dyDescent="0.2">
      <c r="A136" s="3" t="s">
        <v>162</v>
      </c>
      <c r="B136" s="3">
        <v>0</v>
      </c>
      <c r="C136" s="3" t="s">
        <v>127</v>
      </c>
      <c r="D136" s="3" t="s">
        <v>72</v>
      </c>
      <c r="E136" s="3">
        <v>0</v>
      </c>
      <c r="F136" s="3">
        <v>0</v>
      </c>
      <c r="G136" s="3">
        <v>8.99</v>
      </c>
      <c r="H136" s="3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62</v>
      </c>
      <c r="D138" s="3" t="s">
        <v>48</v>
      </c>
      <c r="E138" s="3">
        <v>0</v>
      </c>
      <c r="F138" s="3">
        <v>0</v>
      </c>
      <c r="G138" s="3">
        <v>10.98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62</v>
      </c>
      <c r="D139" s="3" t="s">
        <v>48</v>
      </c>
      <c r="E139" s="3">
        <v>0</v>
      </c>
      <c r="F139" s="3">
        <v>0</v>
      </c>
      <c r="G139" s="3">
        <v>14.95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62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62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62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62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62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62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62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62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62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62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62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62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62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62</v>
      </c>
      <c r="D153" s="3" t="s">
        <v>48</v>
      </c>
      <c r="E153" s="3">
        <v>0</v>
      </c>
      <c r="F153" s="3">
        <v>0</v>
      </c>
      <c r="G153" s="3">
        <v>29.96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62</v>
      </c>
      <c r="D154" s="3" t="s">
        <v>48</v>
      </c>
      <c r="E154" s="3">
        <v>0</v>
      </c>
      <c r="F154" s="3">
        <v>0</v>
      </c>
      <c r="G154" s="3">
        <v>4.99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574.12000000000012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28</v>
      </c>
      <c r="E157" s="3">
        <v>6</v>
      </c>
      <c r="F157" s="3">
        <v>107.49</v>
      </c>
      <c r="G157" s="15">
        <f>E157*F157*B157/1000</f>
        <v>236.04803999999999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9">
        <f>SUM(G157)</f>
        <v>236.04803999999999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62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47</v>
      </c>
      <c r="D161" s="3" t="s">
        <v>72</v>
      </c>
      <c r="E161" s="3">
        <v>3</v>
      </c>
      <c r="F161" s="3">
        <v>33148.28</v>
      </c>
      <c r="G161" s="15">
        <f>E161*F161*B161/1000</f>
        <v>99.444839999999999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72</v>
      </c>
      <c r="E162" s="3">
        <v>0</v>
      </c>
      <c r="F162" s="3">
        <v>0</v>
      </c>
      <c r="G162" s="15">
        <v>0</v>
      </c>
      <c r="H162" s="3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9">
        <f>SUM(G160:G162)</f>
        <v>99.444839999999999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62</v>
      </c>
      <c r="D165" s="3" t="s">
        <v>72</v>
      </c>
      <c r="E165" s="3">
        <v>0</v>
      </c>
      <c r="F165" s="3">
        <v>0</v>
      </c>
      <c r="G165" s="3">
        <v>13.59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62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62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13.59</v>
      </c>
      <c r="H168" s="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62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72</v>
      </c>
      <c r="E174" s="3">
        <v>0</v>
      </c>
      <c r="F174" s="3">
        <v>0</v>
      </c>
      <c r="G174" s="3">
        <v>32.44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72</v>
      </c>
      <c r="E175" s="3">
        <v>0</v>
      </c>
      <c r="F175" s="3">
        <v>0</v>
      </c>
      <c r="G175" s="3">
        <v>4.79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3"/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62</v>
      </c>
      <c r="D178" s="3"/>
      <c r="E178" s="3">
        <v>0</v>
      </c>
      <c r="F178" s="3">
        <v>0</v>
      </c>
      <c r="G178" s="3">
        <v>136.97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SUM(G174:G178)</f>
        <v>174.2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62</v>
      </c>
      <c r="D182" s="3" t="s">
        <v>48</v>
      </c>
      <c r="E182" s="3">
        <v>0</v>
      </c>
      <c r="F182" s="3">
        <v>0</v>
      </c>
      <c r="G182" s="3">
        <v>21.39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62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62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21.39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72</v>
      </c>
      <c r="E187" s="3">
        <v>0</v>
      </c>
      <c r="F187" s="3">
        <v>0</v>
      </c>
      <c r="G187" s="3">
        <v>16.66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47</v>
      </c>
      <c r="D188" s="3" t="s">
        <v>72</v>
      </c>
      <c r="E188" s="3">
        <v>0</v>
      </c>
      <c r="F188" s="3">
        <v>0</v>
      </c>
      <c r="G188" s="3">
        <v>8.36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28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62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62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62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25.02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62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62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62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62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62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28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72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234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19">
        <f>G37+G42+G45+G109+G155+G158+G163+G168+G172+G179+G185+G194+G206+G4</f>
        <v>2876.0385873800001</v>
      </c>
      <c r="H207" s="3"/>
    </row>
    <row r="210" spans="1:8" ht="11.25" hidden="1" customHeight="1" x14ac:dyDescent="0.2"/>
    <row r="211" spans="1:8" hidden="1" x14ac:dyDescent="0.2">
      <c r="E211" s="4" t="s">
        <v>242</v>
      </c>
      <c r="F211" s="4">
        <f>(25.51*6+26.53*6)/12</f>
        <v>26.02</v>
      </c>
      <c r="G211" s="17">
        <f>G209*1000/F212/12</f>
        <v>0</v>
      </c>
      <c r="H211" s="18" t="e">
        <f>F211/G211</f>
        <v>#DIV/0!</v>
      </c>
    </row>
    <row r="212" spans="1:8" hidden="1" x14ac:dyDescent="0.2">
      <c r="E212" s="4" t="s">
        <v>243</v>
      </c>
      <c r="F212" s="4">
        <v>9211</v>
      </c>
      <c r="G212" s="17">
        <f>F212*F211*12/1000</f>
        <v>2876.0426400000001</v>
      </c>
    </row>
    <row r="213" spans="1:8" hidden="1" x14ac:dyDescent="0.2">
      <c r="G213" s="17"/>
    </row>
    <row r="214" spans="1:8" hidden="1" x14ac:dyDescent="0.2">
      <c r="F214" s="4" t="s">
        <v>244</v>
      </c>
      <c r="G214" s="17">
        <f>G212-G207</f>
        <v>4.052620000038587E-3</v>
      </c>
      <c r="H214" s="14">
        <f>G216-G209</f>
        <v>2588.4383760000001</v>
      </c>
    </row>
    <row r="215" spans="1:8" hidden="1" x14ac:dyDescent="0.2">
      <c r="G215" s="17"/>
    </row>
    <row r="216" spans="1:8" hidden="1" x14ac:dyDescent="0.2">
      <c r="G216" s="17">
        <f>G212*0.9</f>
        <v>2588.4383760000001</v>
      </c>
    </row>
    <row r="217" spans="1:8" hidden="1" x14ac:dyDescent="0.2">
      <c r="F217" s="4" t="s">
        <v>245</v>
      </c>
      <c r="G217" s="17">
        <f>G212*0.1</f>
        <v>287.604264</v>
      </c>
    </row>
    <row r="218" spans="1:8" hidden="1" x14ac:dyDescent="0.2">
      <c r="G218" s="17">
        <f>SUM(G216:G217)</f>
        <v>2876.0426400000001</v>
      </c>
    </row>
    <row r="219" spans="1:8" ht="11.25" hidden="1" customHeight="1" x14ac:dyDescent="0.2"/>
    <row r="221" spans="1:8" ht="11.25" customHeight="1" x14ac:dyDescent="0.2">
      <c r="A221" s="23" t="s">
        <v>247</v>
      </c>
      <c r="B221" s="23"/>
      <c r="C221" s="23"/>
      <c r="D221" s="23"/>
      <c r="E221" s="23"/>
      <c r="F221" s="23"/>
      <c r="G221" s="23" t="s">
        <v>248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topLeftCell="A130" workbookViewId="0">
      <selection activeCell="B160" sqref="B160:C162"/>
    </sheetView>
  </sheetViews>
  <sheetFormatPr defaultRowHeight="15" x14ac:dyDescent="0.2"/>
  <cols>
    <col min="1" max="1" width="44" style="4" customWidth="1"/>
    <col min="2" max="2" width="6.140625" style="4" customWidth="1"/>
    <col min="3" max="16384" width="9.140625" style="4"/>
  </cols>
  <sheetData>
    <row r="1" spans="1:10" s="1" customFormat="1" ht="15.75" x14ac:dyDescent="0.25">
      <c r="A1" s="5" t="s">
        <v>249</v>
      </c>
    </row>
    <row r="2" spans="1:10" s="1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10" ht="67.5" customHeight="1" x14ac:dyDescent="0.2">
      <c r="A3" s="21" t="s">
        <v>1</v>
      </c>
      <c r="B3" s="26" t="s">
        <v>2</v>
      </c>
      <c r="C3" s="29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10" ht="11.25" x14ac:dyDescent="0.2">
      <c r="A4" s="20" t="s">
        <v>246</v>
      </c>
      <c r="B4" s="22"/>
      <c r="C4" s="22"/>
      <c r="D4" s="21"/>
      <c r="E4" s="21"/>
      <c r="F4" s="21"/>
      <c r="G4" s="21">
        <v>293.24</v>
      </c>
      <c r="H4" s="21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296.8</v>
      </c>
      <c r="F6" s="15">
        <v>2.4700000000000002</v>
      </c>
      <c r="G6" s="15">
        <f>ROUND(E6*F6*B6/1000,2)</f>
        <v>219.2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296.8</v>
      </c>
      <c r="F7" s="15">
        <v>3.49</v>
      </c>
      <c r="G7" s="15">
        <f>ROUND(E7*F7*B7/1000,2)</f>
        <v>12.43</v>
      </c>
      <c r="H7" s="3"/>
      <c r="J7" s="4">
        <f t="shared" ref="J7:J44" si="0">ROUND(F7*1.02,2)</f>
        <v>3.56</v>
      </c>
    </row>
    <row r="8" spans="1:10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1484.2</v>
      </c>
      <c r="F8" s="15">
        <v>2.15</v>
      </c>
      <c r="G8" s="15">
        <f>ROUND(E8*F8*B8/1000,2)</f>
        <v>165.93</v>
      </c>
      <c r="H8" s="3" t="s">
        <v>17</v>
      </c>
      <c r="J8" s="4">
        <f t="shared" si="0"/>
        <v>2.19</v>
      </c>
    </row>
    <row r="9" spans="1:10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1484.2</v>
      </c>
      <c r="F9" s="15">
        <v>2.75</v>
      </c>
      <c r="G9" s="15">
        <f>ROUND(E9*F9*B9/1000,2)</f>
        <v>48.98</v>
      </c>
      <c r="H9" s="3"/>
      <c r="J9" s="4">
        <f t="shared" si="0"/>
        <v>2.81</v>
      </c>
    </row>
    <row r="10" spans="1:10" ht="11.25" customHeight="1" x14ac:dyDescent="0.2">
      <c r="A10" s="3" t="s">
        <v>19</v>
      </c>
      <c r="B10" s="3">
        <v>299</v>
      </c>
      <c r="C10" s="3" t="s">
        <v>10</v>
      </c>
      <c r="D10" s="3" t="s">
        <v>11</v>
      </c>
      <c r="E10" s="3">
        <v>36</v>
      </c>
      <c r="F10" s="15">
        <v>3.33</v>
      </c>
      <c r="G10" s="15">
        <f>ROUND(E10*F10*B10/1000,2)</f>
        <v>35.840000000000003</v>
      </c>
      <c r="H10" s="3" t="s">
        <v>17</v>
      </c>
      <c r="J10" s="4">
        <f t="shared" si="0"/>
        <v>3.4</v>
      </c>
    </row>
    <row r="11" spans="1:10" ht="11.25" customHeight="1" x14ac:dyDescent="0.2">
      <c r="A11" s="3" t="s">
        <v>20</v>
      </c>
      <c r="B11" s="3">
        <v>52</v>
      </c>
      <c r="C11" s="3" t="s">
        <v>10</v>
      </c>
      <c r="D11" s="3" t="s">
        <v>11</v>
      </c>
      <c r="E11" s="3">
        <v>36</v>
      </c>
      <c r="F11" s="15">
        <v>21.22</v>
      </c>
      <c r="G11" s="15">
        <f>ROUND(E11*F11*B11/1000,2)</f>
        <v>39.72</v>
      </c>
      <c r="H11" s="3" t="s">
        <v>12</v>
      </c>
      <c r="J11" s="4">
        <f t="shared" si="0"/>
        <v>21.64</v>
      </c>
    </row>
    <row r="12" spans="1:10" ht="11.25" customHeight="1" x14ac:dyDescent="0.2">
      <c r="A12" s="3" t="s">
        <v>21</v>
      </c>
      <c r="B12" s="3">
        <v>299</v>
      </c>
      <c r="C12" s="3" t="s">
        <v>10</v>
      </c>
      <c r="D12" s="3" t="s">
        <v>11</v>
      </c>
      <c r="E12" s="3">
        <v>9</v>
      </c>
      <c r="F12" s="15">
        <v>4.79</v>
      </c>
      <c r="G12" s="15">
        <f>ROUND(E12*F12*B12/1000,2)</f>
        <v>12.89</v>
      </c>
      <c r="H12" s="3" t="s">
        <v>12</v>
      </c>
      <c r="J12" s="4">
        <f t="shared" si="0"/>
        <v>4.8899999999999997</v>
      </c>
    </row>
    <row r="13" spans="1:10" ht="11.25" customHeight="1" x14ac:dyDescent="0.2">
      <c r="A13" s="3" t="s">
        <v>22</v>
      </c>
      <c r="B13" s="3">
        <v>1</v>
      </c>
      <c r="C13" s="3" t="s">
        <v>14</v>
      </c>
      <c r="D13" s="3" t="s">
        <v>11</v>
      </c>
      <c r="E13" s="3">
        <v>0</v>
      </c>
      <c r="F13" s="15">
        <v>0</v>
      </c>
      <c r="G13" s="15">
        <f>ROUND(E13*F13*B13/1000,2)</f>
        <v>0</v>
      </c>
      <c r="H13" s="3" t="s">
        <v>23</v>
      </c>
      <c r="J13" s="4">
        <f t="shared" si="0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56</v>
      </c>
      <c r="F14" s="15">
        <v>9.0500000000000007</v>
      </c>
      <c r="G14" s="15">
        <f>ROUND(E14*F14*B14/1000,2)</f>
        <v>0.51</v>
      </c>
      <c r="H14" s="3" t="s">
        <v>25</v>
      </c>
      <c r="J14" s="4">
        <f t="shared" si="0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9110</v>
      </c>
      <c r="F15" s="15">
        <v>3.01</v>
      </c>
      <c r="G15" s="15">
        <f>ROUND(E15*F15*B15/1000,2)</f>
        <v>27.42</v>
      </c>
      <c r="H15" s="3" t="s">
        <v>25</v>
      </c>
      <c r="J15" s="4">
        <f t="shared" si="0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28</v>
      </c>
      <c r="E16" s="3">
        <v>136</v>
      </c>
      <c r="F16" s="15">
        <v>3.99</v>
      </c>
      <c r="G16" s="15">
        <f>ROUND(E16*F16*B16/1000,2)</f>
        <v>0.54</v>
      </c>
      <c r="H16" s="3" t="s">
        <v>25</v>
      </c>
      <c r="J16" s="4">
        <f t="shared" si="0"/>
        <v>4.07</v>
      </c>
    </row>
    <row r="17" spans="1:10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162</v>
      </c>
      <c r="F17" s="15">
        <v>4.3899999999999997</v>
      </c>
      <c r="G17" s="15">
        <f>ROUND(E17*F17*B17/1000,2)</f>
        <v>0.71</v>
      </c>
      <c r="H17" s="3" t="s">
        <v>25</v>
      </c>
      <c r="J17" s="4">
        <f t="shared" si="0"/>
        <v>4.4800000000000004</v>
      </c>
    </row>
    <row r="18" spans="1:10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19.100000000000001</v>
      </c>
      <c r="F18" s="15">
        <v>4.37</v>
      </c>
      <c r="G18" s="15">
        <f>ROUND(E18*F18*B18/1000,2)</f>
        <v>0.17</v>
      </c>
      <c r="H18" s="3" t="s">
        <v>31</v>
      </c>
      <c r="J18" s="4">
        <f t="shared" si="0"/>
        <v>4.46</v>
      </c>
    </row>
    <row r="19" spans="1:10" ht="11.25" customHeight="1" x14ac:dyDescent="0.2">
      <c r="A19" s="3" t="s">
        <v>32</v>
      </c>
      <c r="B19" s="3">
        <v>1</v>
      </c>
      <c r="C19" s="3" t="s">
        <v>10</v>
      </c>
      <c r="D19" s="3" t="s">
        <v>28</v>
      </c>
      <c r="E19" s="3">
        <v>0</v>
      </c>
      <c r="F19" s="15">
        <v>0</v>
      </c>
      <c r="G19" s="15">
        <f>ROUND(E19*F19*B19/1000,2)</f>
        <v>0</v>
      </c>
      <c r="H19" s="3" t="s">
        <v>25</v>
      </c>
      <c r="J19" s="4">
        <f t="shared" si="0"/>
        <v>0</v>
      </c>
    </row>
    <row r="20" spans="1:10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15">
        <v>0</v>
      </c>
      <c r="G20" s="15">
        <f>ROUND(E20*F20*B20/1000,2)</f>
        <v>0</v>
      </c>
      <c r="H20" s="3" t="s">
        <v>25</v>
      </c>
      <c r="J20" s="4">
        <f t="shared" si="0"/>
        <v>0</v>
      </c>
    </row>
    <row r="21" spans="1:10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46.7</v>
      </c>
      <c r="F21" s="15">
        <v>2.69</v>
      </c>
      <c r="G21" s="15">
        <f>ROUND(E21*F21*B21/1000,2)</f>
        <v>0.13</v>
      </c>
      <c r="H21" s="3" t="s">
        <v>25</v>
      </c>
      <c r="J21" s="4">
        <f t="shared" si="0"/>
        <v>2.74</v>
      </c>
    </row>
    <row r="22" spans="1:10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593.1</v>
      </c>
      <c r="F22" s="15">
        <v>5.43</v>
      </c>
      <c r="G22" s="15">
        <f>ROUND(E22*F22*B22/1000,2)</f>
        <v>3.22</v>
      </c>
      <c r="H22" s="3" t="s">
        <v>31</v>
      </c>
      <c r="J22" s="4">
        <f t="shared" si="0"/>
        <v>5.54</v>
      </c>
    </row>
    <row r="23" spans="1:10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46.7</v>
      </c>
      <c r="F23" s="15">
        <v>2.69</v>
      </c>
      <c r="G23" s="15">
        <f>ROUND(E23*F23*B23/1000,2)</f>
        <v>0.13</v>
      </c>
      <c r="H23" s="3" t="s">
        <v>25</v>
      </c>
      <c r="J23" s="4">
        <f t="shared" si="0"/>
        <v>2.74</v>
      </c>
    </row>
    <row r="24" spans="1:10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10.8</v>
      </c>
      <c r="F24" s="15">
        <v>2.1800000000000002</v>
      </c>
      <c r="G24" s="15">
        <f>ROUND(E24*F24*B24/1000,2)</f>
        <v>0.02</v>
      </c>
      <c r="H24" s="3" t="s">
        <v>25</v>
      </c>
      <c r="J24" s="4">
        <f t="shared" si="0"/>
        <v>2.2200000000000002</v>
      </c>
    </row>
    <row r="25" spans="1:10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1294</v>
      </c>
      <c r="F25" s="15">
        <v>2.19</v>
      </c>
      <c r="G25" s="15">
        <f>ROUND(E25*F25*B25/1000,2)</f>
        <v>5.67</v>
      </c>
      <c r="H25" s="3" t="s">
        <v>31</v>
      </c>
      <c r="J25" s="4">
        <f t="shared" si="0"/>
        <v>2.23</v>
      </c>
    </row>
    <row r="26" spans="1:10" ht="11.25" customHeight="1" x14ac:dyDescent="0.2">
      <c r="A26" s="6" t="s">
        <v>39</v>
      </c>
      <c r="B26" s="7"/>
      <c r="C26" s="7"/>
      <c r="D26" s="7"/>
      <c r="E26" s="7"/>
      <c r="F26" s="16"/>
      <c r="G26" s="15"/>
      <c r="H26" s="8"/>
    </row>
    <row r="27" spans="1:10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15">
        <v>0</v>
      </c>
      <c r="G27" s="15">
        <f t="shared" ref="G7:G36" si="1">E27*F27*B27/1000</f>
        <v>0</v>
      </c>
      <c r="H27" s="3" t="s">
        <v>43</v>
      </c>
      <c r="J27" s="4">
        <f t="shared" si="0"/>
        <v>0</v>
      </c>
    </row>
    <row r="28" spans="1:10" ht="11.25" customHeight="1" x14ac:dyDescent="0.2">
      <c r="A28" s="3" t="s">
        <v>44</v>
      </c>
      <c r="B28" s="3">
        <v>5</v>
      </c>
      <c r="C28" s="3" t="s">
        <v>41</v>
      </c>
      <c r="D28" s="3" t="s">
        <v>28</v>
      </c>
      <c r="E28" s="3">
        <v>0</v>
      </c>
      <c r="F28" s="15">
        <v>0</v>
      </c>
      <c r="G28" s="15">
        <f t="shared" si="1"/>
        <v>0</v>
      </c>
      <c r="H28" s="3" t="s">
        <v>43</v>
      </c>
      <c r="J28" s="4">
        <f t="shared" si="0"/>
        <v>0</v>
      </c>
    </row>
    <row r="29" spans="1:10" ht="11.25" customHeight="1" x14ac:dyDescent="0.2">
      <c r="A29" s="6" t="s">
        <v>45</v>
      </c>
      <c r="B29" s="7"/>
      <c r="C29" s="7"/>
      <c r="D29" s="7"/>
      <c r="E29" s="7"/>
      <c r="F29" s="16"/>
      <c r="G29" s="15"/>
      <c r="H29" s="8"/>
    </row>
    <row r="30" spans="1:10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15">
        <v>0</v>
      </c>
      <c r="G30" s="31">
        <f>19.71+3</f>
        <v>22.71</v>
      </c>
      <c r="H30" s="3" t="s">
        <v>49</v>
      </c>
      <c r="J30" s="4">
        <f t="shared" si="0"/>
        <v>0</v>
      </c>
    </row>
    <row r="31" spans="1:10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15">
        <v>0</v>
      </c>
      <c r="G31" s="15">
        <f t="shared" si="1"/>
        <v>0</v>
      </c>
      <c r="H31" s="3" t="s">
        <v>51</v>
      </c>
      <c r="J31" s="4">
        <f t="shared" si="0"/>
        <v>0</v>
      </c>
    </row>
    <row r="32" spans="1:10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1438</v>
      </c>
      <c r="F32" s="15">
        <v>1.81</v>
      </c>
      <c r="G32" s="15">
        <f>ROUND(E32*F32*B32/1000,2)</f>
        <v>2.6</v>
      </c>
      <c r="H32" s="3" t="s">
        <v>25</v>
      </c>
      <c r="J32" s="4">
        <f t="shared" si="0"/>
        <v>1.85</v>
      </c>
    </row>
    <row r="33" spans="1:10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1294</v>
      </c>
      <c r="F33" s="15">
        <v>1.81</v>
      </c>
      <c r="G33" s="15">
        <f>ROUND(E33*F33*B33/1000,2)</f>
        <v>2.34</v>
      </c>
      <c r="H33" s="3" t="s">
        <v>25</v>
      </c>
      <c r="J33" s="4">
        <f t="shared" si="0"/>
        <v>1.85</v>
      </c>
    </row>
    <row r="34" spans="1:10" ht="11.25" customHeight="1" x14ac:dyDescent="0.2">
      <c r="A34" s="6" t="s">
        <v>54</v>
      </c>
      <c r="B34" s="7"/>
      <c r="C34" s="7"/>
      <c r="D34" s="7"/>
      <c r="E34" s="7"/>
      <c r="F34" s="16"/>
      <c r="G34" s="15"/>
      <c r="H34" s="8"/>
    </row>
    <row r="35" spans="1:10" ht="11.25" customHeight="1" x14ac:dyDescent="0.2">
      <c r="A35" s="3" t="s">
        <v>55</v>
      </c>
      <c r="B35" s="3">
        <v>365</v>
      </c>
      <c r="C35" s="3" t="s">
        <v>10</v>
      </c>
      <c r="D35" s="3" t="s">
        <v>48</v>
      </c>
      <c r="E35" s="3">
        <v>30.6</v>
      </c>
      <c r="F35" s="15">
        <v>8.9600000000000009</v>
      </c>
      <c r="G35" s="15">
        <f>ROUND(E35*F35*B35/1000,2)</f>
        <v>100.07</v>
      </c>
      <c r="H35" s="3"/>
      <c r="J35" s="4">
        <f t="shared" si="0"/>
        <v>9.14</v>
      </c>
    </row>
    <row r="36" spans="1:10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77</v>
      </c>
      <c r="F36" s="15">
        <v>3.88</v>
      </c>
      <c r="G36" s="15">
        <f>ROUND(E36*F36*B36/1000,2)</f>
        <v>7.17</v>
      </c>
      <c r="H36" s="3"/>
      <c r="J36" s="4">
        <f t="shared" si="0"/>
        <v>3.96</v>
      </c>
    </row>
    <row r="37" spans="1:10" ht="11.25" customHeight="1" x14ac:dyDescent="0.2">
      <c r="A37" s="6" t="s">
        <v>57</v>
      </c>
      <c r="B37" s="7"/>
      <c r="C37" s="7"/>
      <c r="D37" s="7"/>
      <c r="E37" s="7"/>
      <c r="F37" s="8"/>
      <c r="G37" s="9">
        <f>SUM(G6:G36)</f>
        <v>708.4</v>
      </c>
      <c r="H37" s="3"/>
    </row>
    <row r="38" spans="1:10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59</v>
      </c>
      <c r="B39" s="3">
        <v>365</v>
      </c>
      <c r="C39" s="3" t="s">
        <v>10</v>
      </c>
      <c r="D39" s="3" t="s">
        <v>60</v>
      </c>
      <c r="E39" s="3">
        <v>1.81</v>
      </c>
      <c r="F39" s="3">
        <v>293.77</v>
      </c>
      <c r="G39" s="15">
        <f>ROUND(E39*F39*B39/1000,2)</f>
        <v>194.08</v>
      </c>
      <c r="H39" s="3" t="s">
        <v>12</v>
      </c>
      <c r="J39" s="4">
        <f t="shared" si="0"/>
        <v>299.64999999999998</v>
      </c>
    </row>
    <row r="40" spans="1:10" ht="11.25" customHeight="1" x14ac:dyDescent="0.2">
      <c r="A40" s="6" t="s">
        <v>54</v>
      </c>
      <c r="B40" s="7"/>
      <c r="C40" s="7"/>
      <c r="D40" s="7"/>
      <c r="E40" s="7"/>
      <c r="F40" s="7"/>
      <c r="G40" s="15"/>
      <c r="H40" s="8"/>
    </row>
    <row r="41" spans="1:10" ht="11.25" customHeight="1" x14ac:dyDescent="0.2">
      <c r="A41" s="3" t="s">
        <v>61</v>
      </c>
      <c r="B41" s="3">
        <v>365</v>
      </c>
      <c r="C41" s="3" t="s">
        <v>10</v>
      </c>
      <c r="D41" s="3" t="s">
        <v>48</v>
      </c>
      <c r="E41" s="3">
        <v>1.81</v>
      </c>
      <c r="F41" s="3">
        <v>246.72</v>
      </c>
      <c r="G41" s="15">
        <f>ROUND(E41*F41*B41/1000,2)</f>
        <v>163</v>
      </c>
      <c r="H41" s="3"/>
      <c r="J41" s="4">
        <f t="shared" si="0"/>
        <v>251.65</v>
      </c>
    </row>
    <row r="42" spans="1:10" ht="11.25" customHeight="1" x14ac:dyDescent="0.2">
      <c r="A42" s="6" t="s">
        <v>63</v>
      </c>
      <c r="B42" s="7"/>
      <c r="C42" s="7"/>
      <c r="D42" s="7"/>
      <c r="E42" s="7"/>
      <c r="F42" s="8"/>
      <c r="G42" s="19">
        <f>SUM(G39:G41)</f>
        <v>357.08000000000004</v>
      </c>
      <c r="H42" s="3"/>
    </row>
    <row r="43" spans="1:10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65</v>
      </c>
      <c r="B44" s="3">
        <v>365</v>
      </c>
      <c r="C44" s="3" t="s">
        <v>10</v>
      </c>
      <c r="D44" s="3" t="s">
        <v>60</v>
      </c>
      <c r="E44" s="15">
        <v>0.58699999999999997</v>
      </c>
      <c r="F44" s="3">
        <v>548.36</v>
      </c>
      <c r="G44" s="15">
        <f>ROUND(E44*F44*B44/1000,2)</f>
        <v>117.49</v>
      </c>
      <c r="H44" s="3"/>
      <c r="J44" s="4">
        <f t="shared" si="0"/>
        <v>559.33000000000004</v>
      </c>
    </row>
    <row r="45" spans="1:10" ht="11.25" customHeight="1" x14ac:dyDescent="0.2">
      <c r="A45" s="6" t="s">
        <v>66</v>
      </c>
      <c r="B45" s="7"/>
      <c r="C45" s="7"/>
      <c r="D45" s="7"/>
      <c r="E45" s="7"/>
      <c r="F45" s="8"/>
      <c r="G45" s="19">
        <f>SUM(G44)</f>
        <v>117.49</v>
      </c>
      <c r="H45" s="3"/>
    </row>
    <row r="46" spans="1:10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/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28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28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0</v>
      </c>
      <c r="C62" s="3" t="s">
        <v>82</v>
      </c>
      <c r="D62" s="3" t="s">
        <v>28</v>
      </c>
      <c r="E62" s="3">
        <v>0</v>
      </c>
      <c r="F62" s="3">
        <v>0</v>
      </c>
      <c r="G62" s="3">
        <v>4.99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48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10.48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9.49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96</v>
      </c>
      <c r="B70" s="3">
        <v>2</v>
      </c>
      <c r="C70" s="3" t="s">
        <v>71</v>
      </c>
      <c r="D70" s="3" t="s">
        <v>48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97</v>
      </c>
      <c r="B71" s="3">
        <v>1</v>
      </c>
      <c r="C71" s="3" t="s">
        <v>71</v>
      </c>
      <c r="D71" s="3" t="s">
        <v>42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customHeight="1" x14ac:dyDescent="0.2">
      <c r="A72" s="3" t="s">
        <v>98</v>
      </c>
      <c r="B72" s="3">
        <v>1</v>
      </c>
      <c r="C72" s="3" t="s">
        <v>82</v>
      </c>
      <c r="D72" s="3" t="s">
        <v>28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99</v>
      </c>
      <c r="B73" s="3">
        <v>0</v>
      </c>
      <c r="C73" s="3" t="s">
        <v>82</v>
      </c>
      <c r="D73" s="3" t="s">
        <v>28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28</v>
      </c>
      <c r="E74" s="3">
        <v>0</v>
      </c>
      <c r="F74" s="3">
        <v>0</v>
      </c>
      <c r="G74" s="3">
        <v>4.99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19.97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39.93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28</v>
      </c>
      <c r="E79" s="3">
        <v>0</v>
      </c>
      <c r="F79" s="3">
        <v>0</v>
      </c>
      <c r="G79" s="3">
        <v>4.79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28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28</v>
      </c>
      <c r="E81" s="3">
        <v>0</v>
      </c>
      <c r="F81" s="3">
        <v>0</v>
      </c>
      <c r="G81" s="3">
        <v>5.19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28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28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19.97</v>
      </c>
      <c r="H85" s="3" t="s">
        <v>73</v>
      </c>
    </row>
    <row r="86" spans="1:8" ht="11.25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113</v>
      </c>
      <c r="B87" s="3">
        <v>1</v>
      </c>
      <c r="C87" s="3" t="s">
        <v>71</v>
      </c>
      <c r="D87" s="3" t="s">
        <v>28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114</v>
      </c>
      <c r="B88" s="3">
        <v>1</v>
      </c>
      <c r="C88" s="3" t="s">
        <v>71</v>
      </c>
      <c r="D88" s="3" t="s">
        <v>28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22.8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28.96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15.96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0</v>
      </c>
      <c r="C100" s="3" t="s">
        <v>127</v>
      </c>
      <c r="D100" s="3" t="s">
        <v>48</v>
      </c>
      <c r="E100" s="3">
        <v>0</v>
      </c>
      <c r="F100" s="3">
        <v>0</v>
      </c>
      <c r="G100" s="3">
        <v>5.29</v>
      </c>
      <c r="H100" s="3" t="s">
        <v>127</v>
      </c>
    </row>
    <row r="101" spans="1:8" ht="11.25" customHeight="1" x14ac:dyDescent="0.2">
      <c r="A101" s="3" t="s">
        <v>128</v>
      </c>
      <c r="B101" s="3">
        <v>0</v>
      </c>
      <c r="C101" s="3" t="s">
        <v>127</v>
      </c>
      <c r="D101" s="3" t="s">
        <v>42</v>
      </c>
      <c r="E101" s="3">
        <v>0</v>
      </c>
      <c r="F101" s="3">
        <v>0</v>
      </c>
      <c r="G101" s="3">
        <v>4.6900000000000004</v>
      </c>
      <c r="H101" s="3" t="s">
        <v>127</v>
      </c>
    </row>
    <row r="102" spans="1:8" ht="11.25" customHeight="1" x14ac:dyDescent="0.2">
      <c r="A102" s="3" t="s">
        <v>129</v>
      </c>
      <c r="B102" s="3">
        <v>0</v>
      </c>
      <c r="C102" s="3" t="s">
        <v>127</v>
      </c>
      <c r="D102" s="3" t="s">
        <v>42</v>
      </c>
      <c r="E102" s="3">
        <v>0</v>
      </c>
      <c r="F102" s="3">
        <v>0</v>
      </c>
      <c r="G102" s="3">
        <v>9.99</v>
      </c>
      <c r="H102" s="3" t="s">
        <v>127</v>
      </c>
    </row>
    <row r="103" spans="1:8" ht="11.25" customHeight="1" x14ac:dyDescent="0.2">
      <c r="A103" s="3" t="s">
        <v>130</v>
      </c>
      <c r="B103" s="3">
        <v>1</v>
      </c>
      <c r="C103" s="3" t="s">
        <v>82</v>
      </c>
      <c r="D103" s="3" t="s">
        <v>28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131</v>
      </c>
      <c r="B105" s="3">
        <v>0</v>
      </c>
      <c r="C105" s="3" t="s">
        <v>62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62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62</v>
      </c>
      <c r="D107" s="3" t="s">
        <v>48</v>
      </c>
      <c r="E107" s="3">
        <v>0</v>
      </c>
      <c r="F107" s="3">
        <v>0</v>
      </c>
      <c r="G107" s="3">
        <v>49.86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62</v>
      </c>
      <c r="D108" s="3" t="s">
        <v>48</v>
      </c>
      <c r="E108" s="3">
        <v>0</v>
      </c>
      <c r="F108" s="3">
        <v>0</v>
      </c>
      <c r="G108" s="3">
        <v>29.93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287.28000000000003</v>
      </c>
      <c r="H109" s="3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82</v>
      </c>
      <c r="D112" s="3" t="s">
        <v>42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138</v>
      </c>
      <c r="B113" s="3">
        <v>1</v>
      </c>
      <c r="C113" s="3" t="s">
        <v>82</v>
      </c>
      <c r="D113" s="3" t="s">
        <v>28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139</v>
      </c>
      <c r="B114" s="3">
        <v>1</v>
      </c>
      <c r="C114" s="3" t="s">
        <v>82</v>
      </c>
      <c r="D114" s="3" t="s">
        <v>28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140</v>
      </c>
      <c r="B115" s="3">
        <v>0</v>
      </c>
      <c r="C115" s="3" t="s">
        <v>127</v>
      </c>
      <c r="D115" s="3" t="s">
        <v>72</v>
      </c>
      <c r="E115" s="3">
        <v>0</v>
      </c>
      <c r="F115" s="3">
        <v>0</v>
      </c>
      <c r="G115" s="3">
        <v>49.93</v>
      </c>
      <c r="H115" s="3" t="s">
        <v>127</v>
      </c>
    </row>
    <row r="116" spans="1:8" ht="11.25" customHeight="1" x14ac:dyDescent="0.2">
      <c r="A116" s="3" t="s">
        <v>141</v>
      </c>
      <c r="B116" s="3">
        <v>0</v>
      </c>
      <c r="C116" s="3" t="s">
        <v>127</v>
      </c>
      <c r="D116" s="3" t="s">
        <v>72</v>
      </c>
      <c r="E116" s="3">
        <v>0</v>
      </c>
      <c r="F116" s="3">
        <v>0</v>
      </c>
      <c r="G116" s="3">
        <v>39.94</v>
      </c>
      <c r="H116" s="3" t="s">
        <v>127</v>
      </c>
    </row>
    <row r="117" spans="1:8" ht="11.25" customHeight="1" x14ac:dyDescent="0.2">
      <c r="A117" s="3" t="s">
        <v>142</v>
      </c>
      <c r="B117" s="3">
        <v>0</v>
      </c>
      <c r="C117" s="3" t="s">
        <v>127</v>
      </c>
      <c r="D117" s="3" t="s">
        <v>42</v>
      </c>
      <c r="E117" s="3">
        <v>0</v>
      </c>
      <c r="F117" s="3">
        <v>0</v>
      </c>
      <c r="G117" s="3">
        <v>4.99</v>
      </c>
      <c r="H117" s="3" t="s">
        <v>127</v>
      </c>
    </row>
    <row r="118" spans="1:8" ht="11.25" customHeight="1" x14ac:dyDescent="0.2">
      <c r="A118" s="3" t="s">
        <v>143</v>
      </c>
      <c r="B118" s="3">
        <v>1</v>
      </c>
      <c r="C118" s="3" t="s">
        <v>47</v>
      </c>
      <c r="D118" s="3" t="s">
        <v>42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144</v>
      </c>
      <c r="B119" s="3">
        <v>0</v>
      </c>
      <c r="C119" s="3" t="s">
        <v>127</v>
      </c>
      <c r="D119" s="3" t="s">
        <v>28</v>
      </c>
      <c r="E119" s="3">
        <v>0</v>
      </c>
      <c r="F119" s="3">
        <v>0</v>
      </c>
      <c r="G119" s="3">
        <v>0</v>
      </c>
      <c r="H119" s="3" t="s">
        <v>127</v>
      </c>
    </row>
    <row r="120" spans="1:8" ht="11.25" customHeight="1" x14ac:dyDescent="0.2">
      <c r="A120" s="3" t="s">
        <v>145</v>
      </c>
      <c r="B120" s="3">
        <v>1</v>
      </c>
      <c r="C120" s="3" t="s">
        <v>47</v>
      </c>
      <c r="D120" s="3" t="s">
        <v>72</v>
      </c>
      <c r="E120" s="3">
        <v>0</v>
      </c>
      <c r="F120" s="3">
        <v>0</v>
      </c>
      <c r="G120" s="3">
        <v>29.99</v>
      </c>
      <c r="H120" s="3" t="s">
        <v>127</v>
      </c>
    </row>
    <row r="121" spans="1:8" ht="11.25" customHeight="1" x14ac:dyDescent="0.2">
      <c r="A121" s="3" t="s">
        <v>146</v>
      </c>
      <c r="B121" s="3">
        <v>0</v>
      </c>
      <c r="C121" s="3" t="s">
        <v>127</v>
      </c>
      <c r="D121" s="3" t="s">
        <v>72</v>
      </c>
      <c r="E121" s="3">
        <v>0</v>
      </c>
      <c r="F121" s="3">
        <v>0</v>
      </c>
      <c r="G121" s="3">
        <v>34.65</v>
      </c>
      <c r="H121" s="3" t="s">
        <v>127</v>
      </c>
    </row>
    <row r="122" spans="1:8" ht="11.25" customHeight="1" x14ac:dyDescent="0.2">
      <c r="A122" s="3" t="s">
        <v>147</v>
      </c>
      <c r="B122" s="3">
        <v>1</v>
      </c>
      <c r="C122" s="3" t="s">
        <v>82</v>
      </c>
      <c r="D122" s="3" t="s">
        <v>28</v>
      </c>
      <c r="E122" s="3">
        <v>0</v>
      </c>
      <c r="F122" s="3">
        <v>0</v>
      </c>
      <c r="G122" s="3">
        <v>5.19</v>
      </c>
      <c r="H122" s="3" t="s">
        <v>82</v>
      </c>
    </row>
    <row r="123" spans="1:8" ht="11.25" customHeight="1" x14ac:dyDescent="0.2">
      <c r="A123" s="3" t="s">
        <v>148</v>
      </c>
      <c r="B123" s="3">
        <v>2</v>
      </c>
      <c r="C123" s="3" t="s">
        <v>62</v>
      </c>
      <c r="D123" s="3" t="s">
        <v>42</v>
      </c>
      <c r="E123" s="3">
        <v>0</v>
      </c>
      <c r="F123" s="3">
        <v>0</v>
      </c>
      <c r="G123" s="3">
        <v>4.79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127</v>
      </c>
      <c r="D124" s="3" t="s">
        <v>28</v>
      </c>
      <c r="E124" s="3">
        <v>0</v>
      </c>
      <c r="F124" s="3">
        <v>0</v>
      </c>
      <c r="G124" s="3">
        <v>6.55</v>
      </c>
      <c r="H124" s="3" t="s">
        <v>127</v>
      </c>
    </row>
    <row r="125" spans="1:8" ht="11.25" customHeight="1" x14ac:dyDescent="0.2">
      <c r="A125" s="3" t="s">
        <v>150</v>
      </c>
      <c r="B125" s="3">
        <v>1</v>
      </c>
      <c r="C125" s="3" t="s">
        <v>47</v>
      </c>
      <c r="D125" s="3" t="s">
        <v>72</v>
      </c>
      <c r="E125" s="3">
        <v>0</v>
      </c>
      <c r="F125" s="3">
        <v>0</v>
      </c>
      <c r="G125" s="3">
        <v>55.48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47</v>
      </c>
      <c r="D126" s="3" t="s">
        <v>72</v>
      </c>
      <c r="E126" s="3">
        <v>0</v>
      </c>
      <c r="F126" s="3">
        <v>0</v>
      </c>
      <c r="G126" s="3">
        <v>6.99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47</v>
      </c>
      <c r="D127" s="3" t="s">
        <v>72</v>
      </c>
      <c r="E127" s="3">
        <v>0</v>
      </c>
      <c r="F127" s="3">
        <v>0</v>
      </c>
      <c r="G127" s="3">
        <v>20.83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127</v>
      </c>
      <c r="D128" s="3" t="s">
        <v>28</v>
      </c>
      <c r="E128" s="3">
        <v>0</v>
      </c>
      <c r="F128" s="3">
        <v>0</v>
      </c>
      <c r="G128" s="3">
        <v>5.29</v>
      </c>
      <c r="H128" s="3" t="s">
        <v>127</v>
      </c>
    </row>
    <row r="129" spans="1:8" ht="11.25" customHeight="1" x14ac:dyDescent="0.2">
      <c r="A129" s="3" t="s">
        <v>154</v>
      </c>
      <c r="B129" s="3">
        <v>0</v>
      </c>
      <c r="C129" s="3" t="s">
        <v>127</v>
      </c>
      <c r="D129" s="3" t="s">
        <v>28</v>
      </c>
      <c r="E129" s="3">
        <v>0</v>
      </c>
      <c r="F129" s="3">
        <v>0</v>
      </c>
      <c r="G129" s="3">
        <v>0</v>
      </c>
      <c r="H129" s="3" t="s">
        <v>127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28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127</v>
      </c>
      <c r="D131" s="3" t="s">
        <v>72</v>
      </c>
      <c r="E131" s="3">
        <v>0</v>
      </c>
      <c r="F131" s="3">
        <v>0</v>
      </c>
      <c r="G131" s="3">
        <v>69.900000000000006</v>
      </c>
      <c r="H131" s="3" t="s">
        <v>127</v>
      </c>
    </row>
    <row r="132" spans="1:8" ht="11.25" customHeight="1" x14ac:dyDescent="0.2">
      <c r="A132" s="3" t="s">
        <v>158</v>
      </c>
      <c r="B132" s="3">
        <v>0</v>
      </c>
      <c r="C132" s="3" t="s">
        <v>127</v>
      </c>
      <c r="D132" s="3" t="s">
        <v>72</v>
      </c>
      <c r="E132" s="3">
        <v>0</v>
      </c>
      <c r="F132" s="3">
        <v>0</v>
      </c>
      <c r="G132" s="3">
        <v>48.93</v>
      </c>
      <c r="H132" s="3" t="s">
        <v>127</v>
      </c>
    </row>
    <row r="133" spans="1:8" ht="11.25" customHeight="1" x14ac:dyDescent="0.2">
      <c r="A133" s="3" t="s">
        <v>159</v>
      </c>
      <c r="B133" s="3">
        <v>0</v>
      </c>
      <c r="C133" s="3" t="s">
        <v>127</v>
      </c>
      <c r="D133" s="3" t="s">
        <v>72</v>
      </c>
      <c r="E133" s="3">
        <v>0</v>
      </c>
      <c r="F133" s="3">
        <v>0</v>
      </c>
      <c r="G133" s="3">
        <v>39.909999999999997</v>
      </c>
      <c r="H133" s="3" t="s">
        <v>127</v>
      </c>
    </row>
    <row r="134" spans="1:8" ht="11.25" customHeight="1" x14ac:dyDescent="0.2">
      <c r="A134" s="3" t="s">
        <v>160</v>
      </c>
      <c r="B134" s="3">
        <v>0</v>
      </c>
      <c r="C134" s="3" t="s">
        <v>127</v>
      </c>
      <c r="D134" s="3" t="s">
        <v>72</v>
      </c>
      <c r="E134" s="3">
        <v>0</v>
      </c>
      <c r="F134" s="3">
        <v>0</v>
      </c>
      <c r="G134" s="3">
        <v>50.93</v>
      </c>
      <c r="H134" s="3" t="s">
        <v>127</v>
      </c>
    </row>
    <row r="135" spans="1:8" ht="11.25" customHeight="1" x14ac:dyDescent="0.2">
      <c r="A135" s="3" t="s">
        <v>161</v>
      </c>
      <c r="B135" s="3">
        <v>0</v>
      </c>
      <c r="C135" s="3" t="s">
        <v>127</v>
      </c>
      <c r="D135" s="3" t="s">
        <v>72</v>
      </c>
      <c r="E135" s="3">
        <v>0</v>
      </c>
      <c r="F135" s="3">
        <v>0</v>
      </c>
      <c r="G135" s="3">
        <v>29.96</v>
      </c>
      <c r="H135" s="3" t="s">
        <v>127</v>
      </c>
    </row>
    <row r="136" spans="1:8" ht="11.25" customHeight="1" x14ac:dyDescent="0.2">
      <c r="A136" s="3" t="s">
        <v>162</v>
      </c>
      <c r="B136" s="3">
        <v>0</v>
      </c>
      <c r="C136" s="3" t="s">
        <v>127</v>
      </c>
      <c r="D136" s="3" t="s">
        <v>72</v>
      </c>
      <c r="E136" s="3">
        <v>0</v>
      </c>
      <c r="F136" s="3">
        <v>0</v>
      </c>
      <c r="G136" s="3">
        <v>8.99</v>
      </c>
      <c r="H136" s="3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62</v>
      </c>
      <c r="D138" s="3" t="s">
        <v>48</v>
      </c>
      <c r="E138" s="3">
        <v>0</v>
      </c>
      <c r="F138" s="3">
        <v>0</v>
      </c>
      <c r="G138" s="3">
        <v>10.98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62</v>
      </c>
      <c r="D139" s="3" t="s">
        <v>48</v>
      </c>
      <c r="E139" s="3">
        <v>0</v>
      </c>
      <c r="F139" s="3">
        <v>0</v>
      </c>
      <c r="G139" s="3">
        <v>14.95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62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62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62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62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62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62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62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62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62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62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62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62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62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62</v>
      </c>
      <c r="D153" s="3" t="s">
        <v>48</v>
      </c>
      <c r="E153" s="3">
        <v>0</v>
      </c>
      <c r="F153" s="3">
        <v>0</v>
      </c>
      <c r="G153" s="3">
        <v>29.96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62</v>
      </c>
      <c r="D154" s="3" t="s">
        <v>48</v>
      </c>
      <c r="E154" s="3">
        <v>0</v>
      </c>
      <c r="F154" s="3">
        <v>0</v>
      </c>
      <c r="G154" s="3">
        <v>4.99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574.12000000000012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28</v>
      </c>
      <c r="E157" s="3">
        <v>6</v>
      </c>
      <c r="F157" s="3">
        <f>ROUND(G157/E157/B157*1000,2)</f>
        <v>107.79</v>
      </c>
      <c r="G157" s="15">
        <v>236.05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9">
        <f>SUM(G157)</f>
        <v>236.05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62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256</v>
      </c>
      <c r="D161" s="3" t="s">
        <v>72</v>
      </c>
      <c r="E161" s="3">
        <v>3</v>
      </c>
      <c r="F161" s="3">
        <f>ROUND(G161/E161/B161*1000,2)</f>
        <v>2762.22</v>
      </c>
      <c r="G161" s="15">
        <v>99.44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72</v>
      </c>
      <c r="E162" s="3">
        <v>0</v>
      </c>
      <c r="F162" s="3">
        <v>0</v>
      </c>
      <c r="G162" s="15">
        <v>0</v>
      </c>
      <c r="H162" s="3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9">
        <f>SUM(G160:G162)</f>
        <v>99.44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62</v>
      </c>
      <c r="D165" s="3" t="s">
        <v>72</v>
      </c>
      <c r="E165" s="3">
        <v>0</v>
      </c>
      <c r="F165" s="3">
        <v>0</v>
      </c>
      <c r="G165" s="3">
        <v>13.59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62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62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13.59</v>
      </c>
      <c r="H168" s="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62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72</v>
      </c>
      <c r="E174" s="3">
        <v>0</v>
      </c>
      <c r="F174" s="3">
        <v>0</v>
      </c>
      <c r="G174" s="3">
        <v>32.44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72</v>
      </c>
      <c r="E175" s="3">
        <v>0</v>
      </c>
      <c r="F175" s="3">
        <v>0</v>
      </c>
      <c r="G175" s="3">
        <v>4.79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3"/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62</v>
      </c>
      <c r="D178" s="3"/>
      <c r="E178" s="3">
        <v>0</v>
      </c>
      <c r="F178" s="3">
        <v>0</v>
      </c>
      <c r="G178" s="31">
        <f>136.97+19</f>
        <v>155.97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SUM(G174:G178)</f>
        <v>193.2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62</v>
      </c>
      <c r="D182" s="3" t="s">
        <v>48</v>
      </c>
      <c r="E182" s="3">
        <v>0</v>
      </c>
      <c r="F182" s="3">
        <v>0</v>
      </c>
      <c r="G182" s="31">
        <f>21.39+6.11</f>
        <v>27.5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62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62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27.5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72</v>
      </c>
      <c r="E187" s="3">
        <v>0</v>
      </c>
      <c r="F187" s="3">
        <v>0</v>
      </c>
      <c r="G187" s="3">
        <v>16.66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47</v>
      </c>
      <c r="D188" s="3" t="s">
        <v>72</v>
      </c>
      <c r="E188" s="3">
        <v>0</v>
      </c>
      <c r="F188" s="3">
        <v>0</v>
      </c>
      <c r="G188" s="3">
        <v>8.36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28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62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62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62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25.02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62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62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62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62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62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28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72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234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19">
        <f>G37+G42+G45+G109+G155+G158+G163+G168+G172+G179+G185+G194+G206+G4</f>
        <v>2932.41</v>
      </c>
      <c r="H207" s="3"/>
    </row>
    <row r="209" spans="1:8" ht="11.25" x14ac:dyDescent="0.2">
      <c r="E209" s="4" t="s">
        <v>242</v>
      </c>
      <c r="F209" s="4">
        <v>26.53</v>
      </c>
      <c r="G209" s="17">
        <f>G207*1000/F210/12</f>
        <v>26.529964173271086</v>
      </c>
      <c r="H209" s="18">
        <f>F209/G209</f>
        <v>1.0000013504250771</v>
      </c>
    </row>
    <row r="210" spans="1:8" ht="11.25" x14ac:dyDescent="0.2">
      <c r="E210" s="4" t="s">
        <v>243</v>
      </c>
      <c r="F210" s="4">
        <v>9211</v>
      </c>
      <c r="G210" s="30">
        <f>F210*F209*12/1000</f>
        <v>2932.4139599999999</v>
      </c>
    </row>
    <row r="211" spans="1:8" ht="11.25" x14ac:dyDescent="0.2">
      <c r="G211" s="17"/>
    </row>
    <row r="212" spans="1:8" ht="11.25" x14ac:dyDescent="0.2">
      <c r="F212" s="4" t="s">
        <v>244</v>
      </c>
      <c r="G212" s="17">
        <f>G210-G207</f>
        <v>3.9600000000064028E-3</v>
      </c>
      <c r="H212" s="14">
        <f>G214-G207</f>
        <v>-293.23743599999989</v>
      </c>
    </row>
    <row r="213" spans="1:8" ht="11.25" x14ac:dyDescent="0.2">
      <c r="G213" s="17"/>
    </row>
    <row r="214" spans="1:8" ht="11.25" x14ac:dyDescent="0.2">
      <c r="G214" s="17">
        <f>G210*0.9</f>
        <v>2639.172564</v>
      </c>
    </row>
    <row r="215" spans="1:8" ht="11.25" x14ac:dyDescent="0.2">
      <c r="F215" s="4" t="s">
        <v>245</v>
      </c>
      <c r="G215" s="30">
        <f>G210*0.1</f>
        <v>293.24139600000001</v>
      </c>
    </row>
    <row r="216" spans="1:8" ht="11.25" x14ac:dyDescent="0.2">
      <c r="G216" s="17">
        <f>SUM(G214:G215)</f>
        <v>2932.4139599999999</v>
      </c>
    </row>
    <row r="217" spans="1:8" ht="11.25" customHeight="1" x14ac:dyDescent="0.2"/>
    <row r="219" spans="1:8" ht="11.25" customHeight="1" x14ac:dyDescent="0.2">
      <c r="A219" s="23" t="s">
        <v>250</v>
      </c>
      <c r="B219" s="23"/>
      <c r="C219" s="23"/>
      <c r="D219" s="23"/>
      <c r="E219" s="23"/>
      <c r="F219" s="23"/>
      <c r="G219" s="23" t="s">
        <v>251</v>
      </c>
    </row>
    <row r="220" spans="1:8" ht="11.25" x14ac:dyDescent="0.2"/>
    <row r="221" spans="1:8" ht="11.25" x14ac:dyDescent="0.2"/>
    <row r="222" spans="1:8" ht="11.25" x14ac:dyDescent="0.2"/>
    <row r="223" spans="1:8" ht="11.25" x14ac:dyDescent="0.2">
      <c r="A223" s="23" t="s">
        <v>252</v>
      </c>
      <c r="B223" s="23"/>
      <c r="C223" s="23"/>
      <c r="D223" s="23"/>
      <c r="E223" s="23"/>
      <c r="F223" s="23"/>
      <c r="G223" s="23" t="s">
        <v>253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>
      <c r="A230" s="4" t="s">
        <v>254</v>
      </c>
    </row>
    <row r="231" spans="1:1" ht="11.25" x14ac:dyDescent="0.2">
      <c r="A231" s="4" t="s">
        <v>255</v>
      </c>
    </row>
    <row r="232" spans="1:1" ht="11.25" x14ac:dyDescent="0.2"/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2016-11-10T09:07:27Z</dcterms:modified>
</cp:coreProperties>
</file>