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G44" i="3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s="1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45" i="3"/>
  <c r="G31" i="3"/>
  <c r="G28" i="3"/>
  <c r="G27" i="3"/>
  <c r="G42" i="3" l="1"/>
  <c r="G207" i="3"/>
  <c r="G209" i="3" s="1"/>
  <c r="H209" i="3" s="1"/>
  <c r="G215" i="3"/>
  <c r="G216" i="3" s="1"/>
  <c r="G161" i="2"/>
  <c r="G212" i="3" l="1"/>
  <c r="H212" i="3"/>
  <c r="G157" i="2"/>
  <c r="G44" i="2"/>
  <c r="G41" i="2" l="1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4" i="2"/>
  <c r="G35" i="2"/>
  <c r="G36" i="2"/>
  <c r="G6" i="2"/>
  <c r="G210" i="2"/>
  <c r="F210" i="2"/>
  <c r="G211" i="2" l="1"/>
  <c r="G215" i="2" l="1"/>
  <c r="G216" i="2"/>
  <c r="G217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3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<sst xmlns="http://schemas.openxmlformats.org/spreadsheetml/2006/main" count="1923" uniqueCount="253">
  <si>
    <t>Ореховый бульв., д.37,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</si>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</sst>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3" workbookViewId="0">
      <selection activeCell="A208" sqref="A208"/>
    </sheetView>
  </sheetViews>
  <sheetFormatPr defaultRowHeight="11.25" customHeight="1" x14ac:dyDescent="0.2"/>
  <cols>
    <col min="1" max="1" width="44.14062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8" ht="11.25" customHeight="1" x14ac:dyDescent="0.2">
      <c r="A3" s="3" t="s">
        <v>1</v>
      </c>
      <c r="B3" s="37" t="s">
        <v>2</v>
      </c>
      <c r="C3" s="3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294.3</v>
      </c>
      <c r="F5" s="5">
        <v>2.2799999999999998</v>
      </c>
      <c r="G5" s="5">
        <v>200.63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294.3</v>
      </c>
      <c r="F6" s="5">
        <v>3.23</v>
      </c>
      <c r="G6" s="5">
        <v>11.407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1471.7</v>
      </c>
      <c r="F7" s="5">
        <v>1.99</v>
      </c>
      <c r="G7" s="5">
        <v>152.292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1471.7</v>
      </c>
      <c r="F8" s="5">
        <v>2.54</v>
      </c>
      <c r="G8" s="5">
        <v>44.856999999999999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</v>
      </c>
      <c r="F9" s="5">
        <v>3.08</v>
      </c>
      <c r="G9" s="5">
        <v>74.594999999999999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36</v>
      </c>
      <c r="F10" s="5">
        <v>19.63</v>
      </c>
      <c r="G10" s="5">
        <v>36.747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9.6</v>
      </c>
      <c r="F11" s="5">
        <v>3.25</v>
      </c>
      <c r="G11" s="5">
        <v>9.3290000000000006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19</v>
      </c>
      <c r="E13" s="5">
        <v>0</v>
      </c>
      <c r="F13" s="5">
        <v>0</v>
      </c>
      <c r="G13" s="5">
        <v>0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19</v>
      </c>
      <c r="E14" s="5">
        <v>5595</v>
      </c>
      <c r="F14" s="5">
        <v>2.78</v>
      </c>
      <c r="G14" s="5">
        <v>15.554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222</v>
      </c>
      <c r="F15" s="5">
        <v>1.73</v>
      </c>
      <c r="G15" s="5">
        <v>0.38400000000000001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326</v>
      </c>
      <c r="F16" s="5">
        <v>4.0599999999999996</v>
      </c>
      <c r="G16" s="5">
        <v>1.3240000000000001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19</v>
      </c>
      <c r="E17" s="5">
        <v>0</v>
      </c>
      <c r="F17" s="5">
        <v>0</v>
      </c>
      <c r="G17" s="5">
        <v>0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21</v>
      </c>
      <c r="F20" s="5">
        <v>2.4900000000000002</v>
      </c>
      <c r="G20" s="5">
        <v>5.1999999999999998E-2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</v>
      </c>
      <c r="F22" s="5">
        <v>2.4900000000000002</v>
      </c>
      <c r="G22" s="5">
        <v>5.1999999999999998E-2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12.3</v>
      </c>
      <c r="F23" s="5">
        <v>2.02</v>
      </c>
      <c r="G23" s="5">
        <v>2.5000000000000001E-2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1299</v>
      </c>
      <c r="F24" s="5">
        <v>2.0299999999999998</v>
      </c>
      <c r="G24" s="5">
        <v>5.274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19.78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997</v>
      </c>
      <c r="F31" s="5">
        <v>1.67</v>
      </c>
      <c r="G31" s="5">
        <v>1.665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890</v>
      </c>
      <c r="F32" s="5">
        <v>1.67</v>
      </c>
      <c r="G32" s="5">
        <v>1.486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36</v>
      </c>
      <c r="F34" s="5">
        <v>8.2899999999999991</v>
      </c>
      <c r="G34" s="5">
        <v>108.931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77.5</v>
      </c>
      <c r="F35" s="5">
        <v>3.59</v>
      </c>
      <c r="G35" s="5">
        <v>6.6769999999999996</v>
      </c>
      <c r="H35" s="5"/>
    </row>
    <row r="36" spans="1:8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691.255</v>
      </c>
      <c r="H36" s="9"/>
    </row>
    <row r="37" spans="1:8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185.47</v>
      </c>
      <c r="G38" s="5">
        <v>121.854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</v>
      </c>
      <c r="F40" s="5">
        <v>372.38</v>
      </c>
      <c r="G40" s="5">
        <v>244.654</v>
      </c>
      <c r="H40" s="5"/>
    </row>
    <row r="41" spans="1:8" s="10" customFormat="1" ht="11.25" customHeight="1" x14ac:dyDescent="0.2">
      <c r="A41" s="32" t="s">
        <v>61</v>
      </c>
      <c r="B41" s="32"/>
      <c r="C41" s="32"/>
      <c r="D41" s="32"/>
      <c r="E41" s="32"/>
      <c r="F41" s="32"/>
      <c r="G41" s="9">
        <f>SUM(G38:G40)</f>
        <v>366.50799999999998</v>
      </c>
      <c r="H41" s="9"/>
    </row>
    <row r="42" spans="1:8" ht="11.25" customHeight="1" x14ac:dyDescent="0.2">
      <c r="A42" s="33" t="s">
        <v>62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17.48</v>
      </c>
      <c r="F43" s="5">
        <v>17.7</v>
      </c>
      <c r="G43" s="5">
        <v>112.93</v>
      </c>
      <c r="H43" s="5"/>
    </row>
    <row r="44" spans="1:8" s="10" customFormat="1" ht="11.25" customHeight="1" x14ac:dyDescent="0.2">
      <c r="A44" s="32" t="s">
        <v>64</v>
      </c>
      <c r="B44" s="32"/>
      <c r="C44" s="32"/>
      <c r="D44" s="32"/>
      <c r="E44" s="32"/>
      <c r="F44" s="32"/>
      <c r="G44" s="9">
        <f>SUM(G43)</f>
        <v>112.93</v>
      </c>
      <c r="H44" s="9"/>
    </row>
    <row r="45" spans="1:8" ht="11.25" customHeight="1" x14ac:dyDescent="0.2">
      <c r="A45" s="33" t="s">
        <v>65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66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67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850</v>
      </c>
      <c r="F53" s="5">
        <v>0</v>
      </c>
      <c r="G53" s="5">
        <v>49.87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4.43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9.3000000000000007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8.41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222</v>
      </c>
      <c r="F73" s="5">
        <v>0</v>
      </c>
      <c r="G73" s="5">
        <v>4.43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17.71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44.28</v>
      </c>
      <c r="H76" s="5" t="s">
        <v>71</v>
      </c>
    </row>
    <row r="77" spans="1:8" ht="11.25" customHeight="1" x14ac:dyDescent="0.2">
      <c r="A77" s="35" t="s">
        <v>102</v>
      </c>
      <c r="B77" s="36"/>
      <c r="C77" s="36"/>
      <c r="D77" s="36"/>
      <c r="E77" s="36"/>
      <c r="F77" s="36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159</v>
      </c>
      <c r="F78" s="5">
        <v>0</v>
      </c>
      <c r="G78" s="5">
        <v>4.25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36</v>
      </c>
      <c r="F80" s="5">
        <v>0</v>
      </c>
      <c r="G80" s="5">
        <v>4.6100000000000003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5" t="s">
        <v>108</v>
      </c>
      <c r="B83" s="36"/>
      <c r="C83" s="36"/>
      <c r="D83" s="36"/>
      <c r="E83" s="36"/>
      <c r="F83" s="36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17.71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44.28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25.69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27.46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249</v>
      </c>
      <c r="F99" s="5">
        <v>0</v>
      </c>
      <c r="G99" s="5">
        <v>4.6900000000000004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4.16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8.86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88.57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44.28</v>
      </c>
      <c r="H107" s="5"/>
    </row>
    <row r="108" spans="1:8" s="10" customFormat="1" ht="11.25" customHeight="1" x14ac:dyDescent="0.2">
      <c r="A108" s="32" t="s">
        <v>134</v>
      </c>
      <c r="B108" s="32"/>
      <c r="C108" s="32"/>
      <c r="D108" s="32"/>
      <c r="E108" s="32"/>
      <c r="F108" s="32"/>
      <c r="G108" s="9">
        <f>SUM(G48:G107)</f>
        <v>412.99</v>
      </c>
      <c r="H108" s="9"/>
    </row>
    <row r="109" spans="1:8" ht="11.25" customHeight="1" x14ac:dyDescent="0.2">
      <c r="A109" s="33" t="s">
        <v>102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135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44.28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35.43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4.43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8.86</v>
      </c>
      <c r="G119" s="5">
        <v>8.86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30.73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4.6100000000000003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4.25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38.69</v>
      </c>
      <c r="G124" s="5">
        <v>38.69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8.86</v>
      </c>
      <c r="G125" s="5">
        <v>8.86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108.77</v>
      </c>
      <c r="G126" s="5">
        <v>108.77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4.6900000000000004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62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43.4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53.14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45.17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26.57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7.97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9.74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17.989999999999998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26.57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4.43</v>
      </c>
      <c r="H153" s="5"/>
    </row>
    <row r="154" spans="1:8" s="10" customFormat="1" ht="11.25" customHeight="1" x14ac:dyDescent="0.2">
      <c r="A154" s="32" t="s">
        <v>179</v>
      </c>
      <c r="B154" s="32"/>
      <c r="C154" s="32"/>
      <c r="D154" s="32"/>
      <c r="E154" s="32"/>
      <c r="F154" s="32"/>
      <c r="G154" s="9">
        <f>SUM(G111:G153)</f>
        <v>600.66000000000008</v>
      </c>
      <c r="H154" s="9"/>
    </row>
    <row r="155" spans="1:8" ht="11.25" customHeight="1" x14ac:dyDescent="0.2">
      <c r="A155" s="33" t="s">
        <v>180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116.64</v>
      </c>
      <c r="G156" s="5">
        <v>255.45</v>
      </c>
      <c r="H156" s="5" t="s">
        <v>155</v>
      </c>
    </row>
    <row r="157" spans="1:8" s="10" customFormat="1" ht="11.25" customHeight="1" x14ac:dyDescent="0.2">
      <c r="A157" s="32" t="s">
        <v>182</v>
      </c>
      <c r="B157" s="32"/>
      <c r="C157" s="32"/>
      <c r="D157" s="32"/>
      <c r="E157" s="32"/>
      <c r="F157" s="32"/>
      <c r="G157" s="9">
        <f>SUM(G156)</f>
        <v>255.45</v>
      </c>
      <c r="H157" s="9"/>
    </row>
    <row r="158" spans="1:8" ht="11.25" customHeight="1" x14ac:dyDescent="0.2">
      <c r="A158" s="33" t="s">
        <v>183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3</v>
      </c>
      <c r="F160" s="5">
        <v>3021.94</v>
      </c>
      <c r="G160" s="5">
        <v>108.79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80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2" t="s">
        <v>187</v>
      </c>
      <c r="B162" s="32"/>
      <c r="C162" s="32"/>
      <c r="D162" s="32"/>
      <c r="E162" s="32"/>
      <c r="F162" s="32"/>
      <c r="G162" s="9">
        <f>SUM(G159:G161)</f>
        <v>108.79</v>
      </c>
      <c r="H162" s="9"/>
    </row>
    <row r="163" spans="1:8" ht="11.25" customHeight="1" x14ac:dyDescent="0.2">
      <c r="A163" s="33" t="s">
        <v>188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6.26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2" t="s">
        <v>192</v>
      </c>
      <c r="B167" s="32"/>
      <c r="C167" s="32"/>
      <c r="D167" s="32"/>
      <c r="E167" s="32"/>
      <c r="F167" s="32"/>
      <c r="G167" s="9">
        <f>SUM(G164:G166)</f>
        <v>6.26</v>
      </c>
      <c r="H167" s="9"/>
    </row>
    <row r="168" spans="1:8" ht="11.25" customHeight="1" x14ac:dyDescent="0.2">
      <c r="A168" s="33" t="s">
        <v>193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2" t="s">
        <v>197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4.6100000000000003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4.25</v>
      </c>
      <c r="H174" s="5" t="s">
        <v>200</v>
      </c>
    </row>
    <row r="175" spans="1:8" s="10" customFormat="1" ht="11.25" customHeight="1" x14ac:dyDescent="0.2">
      <c r="A175" s="32" t="s">
        <v>202</v>
      </c>
      <c r="B175" s="32"/>
      <c r="C175" s="32"/>
      <c r="D175" s="32"/>
      <c r="E175" s="32"/>
      <c r="F175" s="32"/>
      <c r="G175" s="9">
        <f>SUM(G173:G174)</f>
        <v>8.86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142.077</v>
      </c>
      <c r="H177" s="5"/>
    </row>
    <row r="178" spans="1:8" s="10" customFormat="1" ht="11.25" customHeight="1" x14ac:dyDescent="0.2">
      <c r="A178" s="32" t="s">
        <v>205</v>
      </c>
      <c r="B178" s="32"/>
      <c r="C178" s="32"/>
      <c r="D178" s="32"/>
      <c r="E178" s="32"/>
      <c r="F178" s="32"/>
      <c r="G178" s="9">
        <f>SUM(G177)</f>
        <v>142.077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5" t="s">
        <v>207</v>
      </c>
      <c r="B181" s="5">
        <v>365</v>
      </c>
      <c r="C181" s="5" t="s">
        <v>130</v>
      </c>
      <c r="D181" s="5" t="s">
        <v>47</v>
      </c>
      <c r="E181" s="5">
        <v>0</v>
      </c>
      <c r="F181" s="5">
        <v>0</v>
      </c>
      <c r="G181" s="5">
        <v>31.29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2" t="s">
        <v>210</v>
      </c>
      <c r="B184" s="32"/>
      <c r="C184" s="32"/>
      <c r="D184" s="32"/>
      <c r="E184" s="32"/>
      <c r="F184" s="32"/>
      <c r="G184" s="9">
        <f>SUM(G181:G183)</f>
        <v>31.29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11.53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5.79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2" t="s">
        <v>220</v>
      </c>
      <c r="B193" s="32"/>
      <c r="C193" s="32"/>
      <c r="D193" s="32"/>
      <c r="E193" s="32"/>
      <c r="F193" s="32"/>
      <c r="G193" s="9">
        <f>SUM(G186:G192)</f>
        <v>17.32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30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32" t="s">
        <v>235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236</v>
      </c>
      <c r="B206" s="32"/>
      <c r="C206" s="32"/>
      <c r="D206" s="32"/>
      <c r="E206" s="32"/>
      <c r="F206" s="32"/>
      <c r="G206" s="9">
        <f>G36+G41+G44+G108+G154+G157+G162+G167+G171+G175+G178+G184+G193+G205</f>
        <v>2754.39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90" workbookViewId="0">
      <selection activeCell="A242" sqref="A242"/>
    </sheetView>
  </sheetViews>
  <sheetFormatPr defaultRowHeight="11.25" customHeight="1" x14ac:dyDescent="0.2"/>
  <cols>
    <col min="1" max="1" width="44.140625" style="4" customWidth="1"/>
    <col min="2" max="16384" width="9.140625" style="4"/>
  </cols>
  <sheetData>
    <row r="1" spans="1:8" s="2" customFormat="1" ht="20.25" customHeight="1" x14ac:dyDescent="0.25">
      <c r="A1" s="1" t="s">
        <v>238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57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7" t="s">
        <v>243</v>
      </c>
      <c r="B4" s="13"/>
      <c r="C4" s="13"/>
      <c r="D4" s="12"/>
      <c r="E4" s="12"/>
      <c r="F4" s="12"/>
      <c r="G4" s="12">
        <v>292.44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294.3</v>
      </c>
      <c r="F6" s="23">
        <v>2.4167999999999998</v>
      </c>
      <c r="G6" s="23">
        <f>E6*F6*B6/1000</f>
        <v>213.37927199999999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294.3</v>
      </c>
      <c r="F7" s="23">
        <v>3.4238</v>
      </c>
      <c r="G7" s="23">
        <f t="shared" ref="G7:G36" si="0">E7*F7*B7/1000</f>
        <v>12.09149208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1471.7</v>
      </c>
      <c r="F8" s="23">
        <v>2.1093999999999999</v>
      </c>
      <c r="G8" s="23">
        <f t="shared" si="0"/>
        <v>161.42900696000001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1471.7</v>
      </c>
      <c r="F9" s="23">
        <v>2.6924000000000001</v>
      </c>
      <c r="G9" s="23">
        <f t="shared" si="0"/>
        <v>47.548860960000006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23">
        <v>3.2648000000000001</v>
      </c>
      <c r="G10" s="23">
        <f t="shared" si="0"/>
        <v>79.334639999999993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23">
        <v>20.8078</v>
      </c>
      <c r="G11" s="23">
        <f t="shared" si="0"/>
        <v>38.952201600000002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9.6</v>
      </c>
      <c r="F12" s="23">
        <v>3.4450000000000003</v>
      </c>
      <c r="G12" s="23">
        <f t="shared" si="0"/>
        <v>9.9215999999999998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23">
        <v>0</v>
      </c>
      <c r="G14" s="23">
        <f t="shared" si="0"/>
        <v>0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19</v>
      </c>
      <c r="E15" s="5">
        <v>5595</v>
      </c>
      <c r="F15" s="23">
        <v>2.9468000000000001</v>
      </c>
      <c r="G15" s="23">
        <f t="shared" si="0"/>
        <v>16.487346000000002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23">
        <v>1.8338000000000001</v>
      </c>
      <c r="G16" s="23">
        <f t="shared" si="0"/>
        <v>0.40710360000000001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326</v>
      </c>
      <c r="F17" s="23">
        <v>4.3035999999999994</v>
      </c>
      <c r="G17" s="23">
        <f t="shared" si="0"/>
        <v>1.4029735999999997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23">
        <v>0</v>
      </c>
      <c r="G18" s="23">
        <f t="shared" si="0"/>
        <v>0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3">
        <v>0</v>
      </c>
      <c r="G19" s="23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23">
        <v>2.7665999999999999</v>
      </c>
      <c r="G20" s="23">
        <f t="shared" si="0"/>
        <v>0.11951712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23">
        <v>2.6394000000000002</v>
      </c>
      <c r="G21" s="23">
        <f t="shared" si="0"/>
        <v>5.5427400000000009E-2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23">
        <v>5.3212000000000002</v>
      </c>
      <c r="G22" s="23">
        <f t="shared" si="0"/>
        <v>8.6203440000000006E-2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23">
        <v>2.6394000000000002</v>
      </c>
      <c r="G23" s="23">
        <f t="shared" si="0"/>
        <v>5.5427400000000009E-2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23">
        <v>2.1412</v>
      </c>
      <c r="G24" s="23">
        <f t="shared" si="0"/>
        <v>2.6336760000000001E-2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1299</v>
      </c>
      <c r="F25" s="23">
        <v>2.1517999999999997</v>
      </c>
      <c r="G25" s="23">
        <f t="shared" si="0"/>
        <v>5.5903763999999994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23">
        <v>0</v>
      </c>
      <c r="G30" s="5">
        <v>19.78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23">
        <v>1.7702</v>
      </c>
      <c r="G32" s="23">
        <f t="shared" si="0"/>
        <v>1.7648893999999999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23">
        <v>1.7702</v>
      </c>
      <c r="G33" s="23">
        <f t="shared" si="0"/>
        <v>1.5754780000000002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>
        <v>0</v>
      </c>
      <c r="G34" s="23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36</v>
      </c>
      <c r="F35" s="23">
        <v>8.7873999999999999</v>
      </c>
      <c r="G35" s="23">
        <f t="shared" si="0"/>
        <v>115.78278240000002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23">
        <v>3.8054000000000001</v>
      </c>
      <c r="G36" s="23">
        <f t="shared" si="0"/>
        <v>7.0780440000000002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6">
        <f>SUM(G6:G36)</f>
        <v>732.86897911999984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288.01</v>
      </c>
      <c r="G39" s="23">
        <f>E39*F39*B39/1000</f>
        <v>189.74098800000002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</v>
      </c>
      <c r="F41" s="5">
        <v>372.38</v>
      </c>
      <c r="G41" s="23">
        <f t="shared" ref="G41" si="1">E41*F41*B41/1000</f>
        <v>245.32394399999998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6">
        <f>SUM(G39:G41)</f>
        <v>435.064932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23">
        <v>0.56999999999999995</v>
      </c>
      <c r="F44" s="5">
        <v>531.61</v>
      </c>
      <c r="G44" s="23">
        <f>E44*F44*B44/1000</f>
        <v>110.9044782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6">
        <f>SUM(G44)</f>
        <v>110.9044782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4.43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9.3000000000000007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8.41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222</v>
      </c>
      <c r="F74" s="5">
        <v>0</v>
      </c>
      <c r="G74" s="5">
        <v>4.43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17.71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24.28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159</v>
      </c>
      <c r="F79" s="5">
        <v>0</v>
      </c>
      <c r="G79" s="5">
        <v>4.25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36</v>
      </c>
      <c r="F81" s="5">
        <v>0</v>
      </c>
      <c r="G81" s="5">
        <v>4.6100000000000003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/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15.69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27.46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4.6900000000000004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4.16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8.86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48.57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186.84999999999997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24.28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25.43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4.43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30.73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4.6100000000000003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4.25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0</v>
      </c>
      <c r="F125" s="5">
        <v>0</v>
      </c>
      <c r="G125" s="5">
        <v>80.5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0</v>
      </c>
      <c r="F126" s="5">
        <v>0</v>
      </c>
      <c r="G126" s="5">
        <v>10.15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0</v>
      </c>
      <c r="F127" s="5">
        <v>0</v>
      </c>
      <c r="G127" s="5">
        <v>30.22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4.6900000000000004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42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43.4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33.14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45.17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26.57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7.97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9.74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25.22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4.43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511.95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134.36000000000001</v>
      </c>
      <c r="G157" s="23">
        <f>E157*F157*B157/1000</f>
        <v>295.05456000000004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6">
        <f>SUM(G157)</f>
        <v>295.05456000000004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</v>
      </c>
      <c r="C161" s="5" t="s">
        <v>10</v>
      </c>
      <c r="D161" s="5" t="s">
        <v>70</v>
      </c>
      <c r="E161" s="5">
        <v>3</v>
      </c>
      <c r="F161" s="5">
        <v>33148.28</v>
      </c>
      <c r="G161" s="23">
        <f>E161*F161*B161/1000</f>
        <v>99.444839999999999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80</v>
      </c>
      <c r="D162" s="5" t="s">
        <v>70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26">
        <f>SUM(G160:G162)</f>
        <v>99.444839999999999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13.59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25">
        <v>0</v>
      </c>
      <c r="C174" s="25" t="s">
        <v>200</v>
      </c>
      <c r="D174" s="5" t="s">
        <v>70</v>
      </c>
      <c r="E174" s="5">
        <v>0</v>
      </c>
      <c r="F174" s="5">
        <v>0</v>
      </c>
      <c r="G174" s="5">
        <v>33.229999999999997</v>
      </c>
      <c r="H174" s="5" t="s">
        <v>200</v>
      </c>
    </row>
    <row r="175" spans="1:8" ht="11.25" customHeight="1" x14ac:dyDescent="0.2">
      <c r="A175" s="5" t="s">
        <v>201</v>
      </c>
      <c r="B175" s="25">
        <v>0</v>
      </c>
      <c r="C175" s="25" t="s">
        <v>200</v>
      </c>
      <c r="D175" s="5" t="s">
        <v>70</v>
      </c>
      <c r="E175" s="5">
        <v>0</v>
      </c>
      <c r="F175" s="5">
        <v>0</v>
      </c>
      <c r="G175" s="5">
        <v>4.25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37.479999999999997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25">
        <v>0</v>
      </c>
      <c r="C178" s="25" t="s">
        <v>130</v>
      </c>
      <c r="D178" s="5"/>
      <c r="E178" s="5">
        <v>0</v>
      </c>
      <c r="F178" s="5">
        <v>0</v>
      </c>
      <c r="G178" s="5">
        <v>172.92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172.92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25">
        <v>0</v>
      </c>
      <c r="C182" s="25" t="s">
        <v>130</v>
      </c>
      <c r="D182" s="5" t="s">
        <v>47</v>
      </c>
      <c r="E182" s="5">
        <v>0</v>
      </c>
      <c r="F182" s="5">
        <v>0</v>
      </c>
      <c r="G182" s="5">
        <v>18.489999999999998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18.489999999999998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17.32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30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6">
        <f>G37+G42+G45+G109+G155+G158+G163+G168+G172+G176+G179+G185+G194+G206+G4</f>
        <v>2924.3777893199999</v>
      </c>
      <c r="H207" s="14"/>
    </row>
    <row r="209" spans="1:8" ht="11.25" hidden="1" customHeight="1" x14ac:dyDescent="0.2"/>
    <row r="210" spans="1:8" s="19" customFormat="1" ht="12" hidden="1" x14ac:dyDescent="0.2">
      <c r="E210" s="4" t="s">
        <v>239</v>
      </c>
      <c r="F210" s="4">
        <f>(25.51*6+26.53*6)/12</f>
        <v>26.02</v>
      </c>
      <c r="G210" s="20">
        <f>G208*1000/F211/12</f>
        <v>0</v>
      </c>
      <c r="H210" s="21"/>
    </row>
    <row r="211" spans="1:8" s="19" customFormat="1" ht="12" hidden="1" x14ac:dyDescent="0.2">
      <c r="E211" s="4" t="s">
        <v>240</v>
      </c>
      <c r="F211" s="4">
        <v>9365.7999999999993</v>
      </c>
      <c r="G211" s="20">
        <f>F211*F210*12/1000</f>
        <v>2924.3773919999999</v>
      </c>
      <c r="H211" s="4"/>
    </row>
    <row r="212" spans="1:8" s="19" customFormat="1" ht="12" hidden="1" x14ac:dyDescent="0.2">
      <c r="E212" s="4"/>
      <c r="F212" s="4"/>
      <c r="G212" s="20"/>
      <c r="H212" s="4"/>
    </row>
    <row r="213" spans="1:8" s="19" customFormat="1" ht="12" hidden="1" x14ac:dyDescent="0.2">
      <c r="E213" s="4"/>
      <c r="F213" s="4" t="s">
        <v>241</v>
      </c>
      <c r="G213" s="20">
        <f>G211-G207</f>
        <v>-3.9732000004732981E-4</v>
      </c>
      <c r="H213" s="22"/>
    </row>
    <row r="214" spans="1:8" s="19" customFormat="1" ht="12" hidden="1" x14ac:dyDescent="0.2">
      <c r="E214" s="4"/>
      <c r="F214" s="4"/>
      <c r="G214" s="20"/>
      <c r="H214" s="4"/>
    </row>
    <row r="215" spans="1:8" s="19" customFormat="1" ht="12" hidden="1" x14ac:dyDescent="0.2">
      <c r="E215" s="4"/>
      <c r="F215" s="4"/>
      <c r="G215" s="20">
        <f>G211*0.9</f>
        <v>2631.9396527999997</v>
      </c>
      <c r="H215" s="4"/>
    </row>
    <row r="216" spans="1:8" s="19" customFormat="1" ht="12" hidden="1" x14ac:dyDescent="0.2">
      <c r="E216" s="4"/>
      <c r="F216" s="4" t="s">
        <v>242</v>
      </c>
      <c r="G216" s="20">
        <f>G211*0.1</f>
        <v>292.43773920000001</v>
      </c>
      <c r="H216" s="4"/>
    </row>
    <row r="217" spans="1:8" s="19" customFormat="1" ht="12" hidden="1" x14ac:dyDescent="0.2">
      <c r="E217" s="4"/>
      <c r="F217" s="4"/>
      <c r="G217" s="20">
        <f>SUM(G215:G216)</f>
        <v>2924.3773919999999</v>
      </c>
      <c r="H217" s="4"/>
    </row>
    <row r="218" spans="1:8" s="19" customFormat="1" ht="12" x14ac:dyDescent="0.25"/>
    <row r="220" spans="1:8" ht="11.25" customHeight="1" x14ac:dyDescent="0.2">
      <c r="A220" s="31" t="s">
        <v>244</v>
      </c>
      <c r="B220" s="31"/>
      <c r="C220" s="31"/>
      <c r="D220" s="31"/>
      <c r="E220" s="31"/>
      <c r="F220" s="31"/>
      <c r="G220" s="3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127" workbookViewId="0">
      <selection activeCell="F157" sqref="F157"/>
    </sheetView>
  </sheetViews>
  <sheetFormatPr defaultRowHeight="15" x14ac:dyDescent="0.2"/>
  <cols>
    <col min="1" max="1" width="44.140625" style="4" customWidth="1"/>
    <col min="2" max="16384" width="9.140625" style="4"/>
  </cols>
  <sheetData>
    <row r="1" spans="1:10" s="2" customFormat="1" ht="20.25" customHeight="1" x14ac:dyDescent="0.25">
      <c r="A1" s="1" t="s">
        <v>246</v>
      </c>
    </row>
    <row r="2" spans="1:10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57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10" ht="11.25" customHeight="1" x14ac:dyDescent="0.2">
      <c r="A4" s="27" t="s">
        <v>243</v>
      </c>
      <c r="B4" s="29"/>
      <c r="C4" s="29"/>
      <c r="D4" s="28"/>
      <c r="E4" s="28"/>
      <c r="F4" s="28"/>
      <c r="G4" s="28">
        <v>298.17</v>
      </c>
      <c r="H4" s="28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294.3</v>
      </c>
      <c r="F6" s="23">
        <v>2.4700000000000002</v>
      </c>
      <c r="G6" s="23">
        <f>ROUND(E6*F6*B6/1000,2)</f>
        <v>217.35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294.3</v>
      </c>
      <c r="F7" s="23">
        <v>3.49</v>
      </c>
      <c r="G7" s="23">
        <f>ROUND(E7*F7*B7/1000,2)</f>
        <v>12.33</v>
      </c>
      <c r="H7" s="5"/>
      <c r="J7" s="4">
        <f t="shared" ref="J7:J44" si="0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1471.7</v>
      </c>
      <c r="F8" s="23">
        <v>2.15</v>
      </c>
      <c r="G8" s="23">
        <f>ROUND(E8*F8*B8/1000,2)</f>
        <v>164.54</v>
      </c>
      <c r="H8" s="5" t="s">
        <v>15</v>
      </c>
      <c r="J8" s="4">
        <f t="shared" si="0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1471.7</v>
      </c>
      <c r="F9" s="23">
        <v>2.75</v>
      </c>
      <c r="G9" s="23">
        <f>ROUND(E9*F9*B9/1000,2)</f>
        <v>48.57</v>
      </c>
      <c r="H9" s="5"/>
      <c r="J9" s="4">
        <f t="shared" si="0"/>
        <v>2.81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81</v>
      </c>
      <c r="F10" s="23">
        <v>3.33</v>
      </c>
      <c r="G10" s="23">
        <f>ROUND(E10*F10*B10/1000,2)</f>
        <v>80.650000000000006</v>
      </c>
      <c r="H10" s="5" t="s">
        <v>15</v>
      </c>
      <c r="J10" s="4">
        <f t="shared" si="0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23">
        <v>21.22</v>
      </c>
      <c r="G11" s="23">
        <f>ROUND(E11*F11*B11/1000,2)</f>
        <v>39.72</v>
      </c>
      <c r="H11" s="5" t="s">
        <v>12</v>
      </c>
      <c r="J11" s="4">
        <f t="shared" si="0"/>
        <v>21.64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9.6</v>
      </c>
      <c r="F12" s="23">
        <v>3.51</v>
      </c>
      <c r="G12" s="23">
        <f>ROUND(E12*F12*B12/1000,2)</f>
        <v>10.08</v>
      </c>
      <c r="H12" s="5" t="s">
        <v>12</v>
      </c>
      <c r="J12" s="4">
        <f t="shared" si="0"/>
        <v>3.58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>ROUND(E13*F13*B13/1000,2)</f>
        <v>0</v>
      </c>
      <c r="H13" s="5" t="s">
        <v>23</v>
      </c>
      <c r="J13" s="4">
        <f t="shared" si="0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23">
        <v>0</v>
      </c>
      <c r="G14" s="23">
        <f>ROUND(E14*F14*B14/1000,2)</f>
        <v>0</v>
      </c>
      <c r="H14" s="5" t="s">
        <v>25</v>
      </c>
      <c r="J14" s="4">
        <f t="shared" si="0"/>
        <v>0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19</v>
      </c>
      <c r="E15" s="5">
        <v>5595</v>
      </c>
      <c r="F15" s="23">
        <v>3.01</v>
      </c>
      <c r="G15" s="23">
        <f>ROUND(E15*F15*B15/1000,2)</f>
        <v>16.84</v>
      </c>
      <c r="H15" s="5" t="s">
        <v>25</v>
      </c>
      <c r="J15" s="4">
        <f t="shared" si="0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23">
        <v>1.87</v>
      </c>
      <c r="G16" s="23">
        <f>ROUND(E16*F16*B16/1000,2)</f>
        <v>0.42</v>
      </c>
      <c r="H16" s="5" t="s">
        <v>25</v>
      </c>
      <c r="J16" s="4">
        <f t="shared" si="0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326</v>
      </c>
      <c r="F17" s="23">
        <v>4.3899999999999997</v>
      </c>
      <c r="G17" s="23">
        <f>ROUND(E17*F17*B17/1000,2)</f>
        <v>1.43</v>
      </c>
      <c r="H17" s="5" t="s">
        <v>25</v>
      </c>
      <c r="J17" s="4">
        <f t="shared" si="0"/>
        <v>4.4800000000000004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23">
        <v>0</v>
      </c>
      <c r="G18" s="23">
        <f>ROUND(E18*F18*B18/1000,2)</f>
        <v>0</v>
      </c>
      <c r="H18" s="5" t="s">
        <v>30</v>
      </c>
      <c r="J18" s="4">
        <f t="shared" si="0"/>
        <v>0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3">
        <v>0</v>
      </c>
      <c r="G19" s="23">
        <f>ROUND(E19*F19*B19/1000,2)</f>
        <v>0</v>
      </c>
      <c r="H19" s="5" t="s">
        <v>25</v>
      </c>
      <c r="J19" s="4">
        <f t="shared" si="0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23">
        <v>2.82</v>
      </c>
      <c r="G20" s="23">
        <f>ROUND(E20*F20*B20/1000,2)</f>
        <v>0.12</v>
      </c>
      <c r="H20" s="5" t="s">
        <v>25</v>
      </c>
      <c r="J20" s="4">
        <f t="shared" si="0"/>
        <v>2.88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23">
        <v>2.69</v>
      </c>
      <c r="G21" s="23">
        <f>ROUND(E21*F21*B21/1000,2)</f>
        <v>0.06</v>
      </c>
      <c r="H21" s="5" t="s">
        <v>25</v>
      </c>
      <c r="J21" s="4">
        <f t="shared" si="0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23">
        <v>5.43</v>
      </c>
      <c r="G22" s="23">
        <f>ROUND(E22*F22*B22/1000,2)</f>
        <v>0.09</v>
      </c>
      <c r="H22" s="5" t="s">
        <v>30</v>
      </c>
      <c r="J22" s="4">
        <f t="shared" si="0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23">
        <v>2.69</v>
      </c>
      <c r="G23" s="23">
        <f>ROUND(E23*F23*B23/1000,2)</f>
        <v>0.06</v>
      </c>
      <c r="H23" s="5" t="s">
        <v>25</v>
      </c>
      <c r="J23" s="4">
        <f t="shared" si="0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23">
        <v>2.1800000000000002</v>
      </c>
      <c r="G24" s="23">
        <f>ROUND(E24*F24*B24/1000,2)</f>
        <v>0.03</v>
      </c>
      <c r="H24" s="5" t="s">
        <v>25</v>
      </c>
      <c r="J24" s="4">
        <f t="shared" si="0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1299</v>
      </c>
      <c r="F25" s="23">
        <v>2.19</v>
      </c>
      <c r="G25" s="23">
        <f>ROUND(E25*F25*B25/1000,2)</f>
        <v>5.69</v>
      </c>
      <c r="H25" s="5" t="s">
        <v>30</v>
      </c>
      <c r="J25" s="4">
        <f t="shared" si="0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ref="G7:G36" si="1">E27*F27*B27/1000</f>
        <v>0</v>
      </c>
      <c r="H27" s="5" t="s">
        <v>42</v>
      </c>
      <c r="J27" s="4">
        <f t="shared" si="0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1"/>
        <v>0</v>
      </c>
      <c r="H28" s="5" t="s">
        <v>42</v>
      </c>
      <c r="J28" s="4">
        <f t="shared" si="0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23">
        <v>0</v>
      </c>
      <c r="G30" s="5">
        <v>19.78</v>
      </c>
      <c r="H30" s="5" t="s">
        <v>48</v>
      </c>
      <c r="J30" s="4">
        <f t="shared" si="0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1"/>
        <v>0</v>
      </c>
      <c r="H31" s="5" t="s">
        <v>50</v>
      </c>
      <c r="J31" s="4">
        <f t="shared" si="0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23">
        <v>1.81</v>
      </c>
      <c r="G32" s="23">
        <f>ROUND(E32*F32*B32/1000,2)</f>
        <v>1.8</v>
      </c>
      <c r="H32" s="5" t="s">
        <v>25</v>
      </c>
      <c r="J32" s="4">
        <f t="shared" si="0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23">
        <v>1.81</v>
      </c>
      <c r="G33" s="23">
        <f>ROUND(E33*F33*B33/1000,2)</f>
        <v>1.61</v>
      </c>
      <c r="H33" s="5" t="s">
        <v>25</v>
      </c>
      <c r="J33" s="4">
        <f t="shared" si="0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36</v>
      </c>
      <c r="F35" s="23">
        <v>8.9600000000000009</v>
      </c>
      <c r="G35" s="23">
        <f>ROUND(E35*F35*B35/1000,2)</f>
        <v>117.73</v>
      </c>
      <c r="H35" s="5"/>
      <c r="J35" s="4">
        <f t="shared" si="0"/>
        <v>9.14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23">
        <v>3.88</v>
      </c>
      <c r="G36" s="23">
        <f>ROUND(E36*F36*B36/1000,2)</f>
        <v>7.22</v>
      </c>
      <c r="H36" s="5"/>
      <c r="J36" s="4">
        <f t="shared" si="0"/>
        <v>3.96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6">
        <f>SUM(G6:G36)</f>
        <v>746.12</v>
      </c>
      <c r="H37" s="30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1.85</v>
      </c>
      <c r="F39" s="5">
        <v>293.77</v>
      </c>
      <c r="G39" s="23">
        <f>ROUND(E39*F39*B39/1000,2)</f>
        <v>198.37</v>
      </c>
      <c r="H39" s="5" t="s">
        <v>12</v>
      </c>
      <c r="J39" s="4">
        <f t="shared" si="0"/>
        <v>299.64999999999998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23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1.85</v>
      </c>
      <c r="F41" s="5">
        <v>379.83</v>
      </c>
      <c r="G41" s="23">
        <f>ROUND(E41*F41*B41/1000,2)</f>
        <v>256.48</v>
      </c>
      <c r="H41" s="5"/>
      <c r="J41" s="4">
        <f t="shared" si="0"/>
        <v>387.43</v>
      </c>
    </row>
    <row r="42" spans="1:10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6">
        <f>SUM(G39:G41)</f>
        <v>454.85</v>
      </c>
      <c r="H42" s="30"/>
      <c r="J42" s="4"/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23">
        <v>0.56999999999999995</v>
      </c>
      <c r="F44" s="5">
        <v>542.24</v>
      </c>
      <c r="G44" s="23">
        <f>ROUND(E44*F44*B44/1000,2)</f>
        <v>112.81</v>
      </c>
      <c r="H44" s="5"/>
      <c r="J44" s="4">
        <f t="shared" si="0"/>
        <v>553.08000000000004</v>
      </c>
    </row>
    <row r="45" spans="1:10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6">
        <f>SUM(G44)</f>
        <v>112.81</v>
      </c>
      <c r="H45" s="30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4.43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9.3000000000000007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8.41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222</v>
      </c>
      <c r="F74" s="5">
        <v>0</v>
      </c>
      <c r="G74" s="5">
        <v>4.43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17.71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24.28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159</v>
      </c>
      <c r="F79" s="5">
        <v>0</v>
      </c>
      <c r="G79" s="5">
        <v>4.25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36</v>
      </c>
      <c r="F81" s="5">
        <v>0</v>
      </c>
      <c r="G81" s="5">
        <v>4.6100000000000003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/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15.69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27.46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4.6900000000000004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4.16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8.86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48.57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30">
        <f>SUM(G49:G108)</f>
        <v>186.84999999999997</v>
      </c>
      <c r="H109" s="30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24.28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25.43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4.43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30.73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4.6100000000000003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4.25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0</v>
      </c>
      <c r="F125" s="5">
        <v>0</v>
      </c>
      <c r="G125" s="5">
        <v>80.5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0</v>
      </c>
      <c r="F126" s="5">
        <v>0</v>
      </c>
      <c r="G126" s="5">
        <v>10.15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0</v>
      </c>
      <c r="F127" s="5">
        <v>0</v>
      </c>
      <c r="G127" s="5">
        <v>30.22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4.6900000000000004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42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43.4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33.14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45.17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26.57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7.97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9.74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25.22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4.43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30">
        <f>SUM(G112:G154)</f>
        <v>511.95</v>
      </c>
      <c r="H155" s="30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155</v>
      </c>
      <c r="D157" s="5" t="s">
        <v>19</v>
      </c>
      <c r="E157" s="5">
        <v>6</v>
      </c>
      <c r="F157" s="5">
        <f>ROUND(G157/E157/B157*1000,2)</f>
        <v>134.72999999999999</v>
      </c>
      <c r="G157" s="23">
        <v>295.05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6">
        <f>SUM(G157)</f>
        <v>295.05</v>
      </c>
      <c r="H158" s="30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22</v>
      </c>
      <c r="D161" s="5" t="s">
        <v>70</v>
      </c>
      <c r="E161" s="5">
        <v>3</v>
      </c>
      <c r="F161" s="5">
        <f>ROUND(G161/E161/B161*1000,2)</f>
        <v>2761.11</v>
      </c>
      <c r="G161" s="23">
        <v>99.4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80</v>
      </c>
      <c r="D162" s="5" t="s">
        <v>70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26">
        <f>SUM(G160:G162)</f>
        <v>99.4</v>
      </c>
      <c r="H163" s="30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30">
        <f>SUM(G165:G167)</f>
        <v>13.59</v>
      </c>
      <c r="H168" s="30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0">
        <f>SUM(G170:G171)</f>
        <v>0</v>
      </c>
      <c r="H172" s="30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25">
        <v>0</v>
      </c>
      <c r="C174" s="25" t="s">
        <v>200</v>
      </c>
      <c r="D174" s="5" t="s">
        <v>70</v>
      </c>
      <c r="E174" s="5">
        <v>0</v>
      </c>
      <c r="F174" s="5">
        <v>0</v>
      </c>
      <c r="G174" s="5">
        <v>33.229999999999997</v>
      </c>
      <c r="H174" s="5" t="s">
        <v>200</v>
      </c>
    </row>
    <row r="175" spans="1:8" ht="11.25" customHeight="1" x14ac:dyDescent="0.2">
      <c r="A175" s="5" t="s">
        <v>201</v>
      </c>
      <c r="B175" s="25">
        <v>0</v>
      </c>
      <c r="C175" s="25" t="s">
        <v>200</v>
      </c>
      <c r="D175" s="5" t="s">
        <v>70</v>
      </c>
      <c r="E175" s="5">
        <v>0</v>
      </c>
      <c r="F175" s="5">
        <v>0</v>
      </c>
      <c r="G175" s="5">
        <v>4.25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0">
        <f>SUM(G174:G175)</f>
        <v>37.479999999999997</v>
      </c>
      <c r="H176" s="30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25">
        <v>0</v>
      </c>
      <c r="C178" s="25" t="s">
        <v>130</v>
      </c>
      <c r="D178" s="5"/>
      <c r="E178" s="5">
        <v>0</v>
      </c>
      <c r="F178" s="5">
        <v>0</v>
      </c>
      <c r="G178" s="5">
        <f>172.92+11</f>
        <v>183.92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0">
        <f>SUM(G178)</f>
        <v>183.92</v>
      </c>
      <c r="H179" s="30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25">
        <v>0</v>
      </c>
      <c r="C182" s="25" t="s">
        <v>130</v>
      </c>
      <c r="D182" s="5" t="s">
        <v>47</v>
      </c>
      <c r="E182" s="5">
        <v>0</v>
      </c>
      <c r="F182" s="5">
        <v>0</v>
      </c>
      <c r="G182" s="39">
        <f>18.49+5.7</f>
        <v>24.189999999999998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0">
        <f>SUM(G182:G184)</f>
        <v>24.189999999999998</v>
      </c>
      <c r="H185" s="30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0">
        <f>SUM(G187:G193)</f>
        <v>17.32</v>
      </c>
      <c r="H194" s="30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30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30">
        <f>SUM(G196:G205)</f>
        <v>0</v>
      </c>
      <c r="H206" s="30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6">
        <f>G37+G42+G45+G109+G155+G158+G163+G168+G172+G176+G179+G185+G194+G206+G4</f>
        <v>2981.7000000000007</v>
      </c>
      <c r="H207" s="30"/>
    </row>
    <row r="209" spans="1:8" s="19" customFormat="1" ht="12" x14ac:dyDescent="0.2">
      <c r="E209" s="4" t="s">
        <v>239</v>
      </c>
      <c r="F209" s="4">
        <v>26.53</v>
      </c>
      <c r="G209" s="20">
        <f>G207*1000/F210/12</f>
        <v>26.530034807491095</v>
      </c>
      <c r="H209" s="21">
        <f>F209/G209</f>
        <v>0.99999868799678004</v>
      </c>
    </row>
    <row r="210" spans="1:8" s="19" customFormat="1" ht="12" x14ac:dyDescent="0.2">
      <c r="E210" s="4" t="s">
        <v>240</v>
      </c>
      <c r="F210" s="4">
        <v>9365.7999999999993</v>
      </c>
      <c r="G210" s="38">
        <f>F210*F209*12/1000</f>
        <v>2981.6960880000001</v>
      </c>
      <c r="H210" s="4"/>
    </row>
    <row r="211" spans="1:8" s="19" customFormat="1" ht="12" x14ac:dyDescent="0.2">
      <c r="E211" s="4"/>
      <c r="F211" s="4"/>
      <c r="G211" s="20"/>
      <c r="H211" s="4"/>
    </row>
    <row r="212" spans="1:8" s="19" customFormat="1" ht="12" x14ac:dyDescent="0.2">
      <c r="E212" s="4"/>
      <c r="F212" s="4" t="s">
        <v>241</v>
      </c>
      <c r="G212" s="20">
        <f>G210-G207</f>
        <v>-3.9120000005823385E-3</v>
      </c>
      <c r="H212" s="22">
        <f>G214-G207</f>
        <v>-298.17352080000046</v>
      </c>
    </row>
    <row r="213" spans="1:8" s="19" customFormat="1" ht="12" x14ac:dyDescent="0.2">
      <c r="E213" s="4"/>
      <c r="F213" s="4"/>
      <c r="G213" s="20"/>
      <c r="H213" s="4"/>
    </row>
    <row r="214" spans="1:8" s="19" customFormat="1" ht="12" x14ac:dyDescent="0.2">
      <c r="E214" s="4"/>
      <c r="F214" s="4"/>
      <c r="G214" s="20">
        <f>G210*0.9</f>
        <v>2683.5264792000003</v>
      </c>
      <c r="H214" s="4"/>
    </row>
    <row r="215" spans="1:8" s="19" customFormat="1" ht="12" x14ac:dyDescent="0.2">
      <c r="E215" s="4"/>
      <c r="F215" s="4" t="s">
        <v>242</v>
      </c>
      <c r="G215" s="38">
        <f>G210*0.1</f>
        <v>298.16960880000005</v>
      </c>
      <c r="H215" s="4"/>
    </row>
    <row r="216" spans="1:8" s="19" customFormat="1" ht="12" x14ac:dyDescent="0.2">
      <c r="E216" s="4"/>
      <c r="F216" s="4"/>
      <c r="G216" s="20">
        <f>SUM(G214:G215)</f>
        <v>2981.6960880000001</v>
      </c>
      <c r="H216" s="4"/>
    </row>
    <row r="217" spans="1:8" s="19" customFormat="1" ht="12" x14ac:dyDescent="0.25"/>
    <row r="219" spans="1:8" ht="11.25" customHeight="1" x14ac:dyDescent="0.2">
      <c r="A219" s="31" t="s">
        <v>247</v>
      </c>
      <c r="B219" s="31"/>
      <c r="C219" s="31"/>
      <c r="D219" s="31"/>
      <c r="E219" s="31"/>
      <c r="F219" s="31"/>
      <c r="G219" s="31" t="s">
        <v>248</v>
      </c>
    </row>
    <row r="220" spans="1:8" ht="11.25" x14ac:dyDescent="0.2"/>
    <row r="221" spans="1:8" ht="11.25" x14ac:dyDescent="0.2"/>
    <row r="222" spans="1:8" ht="11.25" x14ac:dyDescent="0.2"/>
    <row r="223" spans="1:8" ht="11.25" x14ac:dyDescent="0.2">
      <c r="A223" s="31" t="s">
        <v>249</v>
      </c>
      <c r="B223" s="31"/>
      <c r="C223" s="31"/>
      <c r="D223" s="31"/>
      <c r="E223" s="31"/>
      <c r="F223" s="31"/>
      <c r="G223" s="31" t="s">
        <v>250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251</v>
      </c>
    </row>
    <row r="231" spans="1:1" ht="11.25" x14ac:dyDescent="0.2">
      <c r="A231" s="4" t="s">
        <v>252</v>
      </c>
    </row>
    <row r="232" spans="1:1" ht="11.2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2016-11-10T09:07:27Z</dcterms:modified>
</cp:coreProperties>
</file>