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F161" i="3" l="1"/>
  <c r="F157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14" i="3" s="1"/>
  <c r="G206" i="3"/>
  <c r="G194" i="3"/>
  <c r="G185" i="3"/>
  <c r="G179" i="3"/>
  <c r="G176" i="3"/>
  <c r="G172" i="3"/>
  <c r="G168" i="3"/>
  <c r="G163" i="3"/>
  <c r="G158" i="3"/>
  <c r="G155" i="3"/>
  <c r="G109" i="3"/>
  <c r="G44" i="3"/>
  <c r="G45" i="3" s="1"/>
  <c r="G41" i="3"/>
  <c r="G39" i="3"/>
  <c r="G36" i="3"/>
  <c r="G35" i="3"/>
  <c r="G33" i="3"/>
  <c r="G32" i="3"/>
  <c r="G31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7" i="3" l="1"/>
  <c r="G215" i="3"/>
  <c r="G216" i="3" s="1"/>
  <c r="G42" i="3"/>
  <c r="G161" i="2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G211" i="2"/>
  <c r="F211" i="2"/>
  <c r="G212" i="2" s="1"/>
  <c r="G207" i="3" l="1"/>
  <c r="G209" i="3" s="1"/>
  <c r="H209" i="3" s="1"/>
  <c r="G216" i="2"/>
  <c r="G214" i="2"/>
  <c r="G217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H212" i="3" l="1"/>
  <c r="G212" i="3"/>
  <c r="G207" i="2"/>
  <c r="H211" i="2" s="1"/>
  <c r="G218" i="2"/>
  <c r="H214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<sst xmlns="http://schemas.openxmlformats.org/spreadsheetml/2006/main" count="1923" uniqueCount="256">
  <si>
    <t>Ореховый бульв., д.29/49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</si>
  <si>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</si>
  <si>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</si>
  <si>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</si>
  <si>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</si>
  <si>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</si>
  <si>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</si>
  <si>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</si>
  <si>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</si>
  <si>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</si>
  <si>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</si>
  <si>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</si>
  <si>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</si>
  <si>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</si>
  <si>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</si>
  <si>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</si>
  <si>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</si>
  <si>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</si>
  <si>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</si>
  <si>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</si>
  <si>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</si>
  <si>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</si>
  <si>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</si>
  <si>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</si>
  <si>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</si>
  <si>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</si>
  <si>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</si>
  <si>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</si>
  <si>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</si>
  <si>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</si>
  <si>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</si>
  <si>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</si>
  <si>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</si>
  <si>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</si>
  <si>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</si>
  <si>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</si>
  <si>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</si>
  <si>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</si>
  <si>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</si>
  <si>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</si>
  <si>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</si>
  <si>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</si>
  <si>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</si>
  <si>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</si>
  <si>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</si>
  <si>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</si>
  <si>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</si>
  <si>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</si>
  <si>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</si>
  <si>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</si>
  <si>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</si>
  <si>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</si>
  <si>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</si>
  <si>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</si>
  <si>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</si>
  <si>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</si>
  <si>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</si>
  <si>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</si>
  <si>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</si>
  <si>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</si>
  <si>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</si>
  <si>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</si>
  <si>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</si>
  <si>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</si>
  <si>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</si>
  <si>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</si>
  <si>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</si>
  <si>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</si>
  <si>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</si>
  <si>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</si>
  <si>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</si>
  <si>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</si>
  <si>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</si>
  <si>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</si>
  <si>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</si>
  <si>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</si>
  <si>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</si>
  <si>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</si>
  <si>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</si>
  <si>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</si>
  <si>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</si>
  <si>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</si>
  <si>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</si>
  <si>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</si>
  <si>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</si>
  <si>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</si>
  <si>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</si>
  <si>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</si>
  <si>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</si>
  <si>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</si>
  <si>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</si>
  <si>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</si>
  <si>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</si>
  <si>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</si>
  <si>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</si>
  <si>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</si>
  <si>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</si>
  <si>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</si>
  <si>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</si>
  <si>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</si>
  <si>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</si>
  <si>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</si>
  <si>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</si>
  <si>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</si>
  <si>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</si>
  <si>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</si>
  <si>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</si>
  <si>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</si>
  <si>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</si>
  <si>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</si>
  <si>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</si>
  <si>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</si>
  <si>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</si>
  <si>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</si>
  <si>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</si>
  <si>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</si>
  <si>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</si>
  <si>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</si>
  <si>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</si>
  <si>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</si>
  <si>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</si>
  <si>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</si>
  <si>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</si>
  <si>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</si>
  <si>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</si>
  <si>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</si>
  <si>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</si>
  <si>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</si>
  <si>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</si>
  <si>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</si>
  <si>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</si>
  <si>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</si>
  <si>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</si>
  <si>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</si>
  <si>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</si>
  <si>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</si>
  <si>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</si>
  <si>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</si>
  <si>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</si>
  <si>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</si>
  <si>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</si>
  <si>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</si>
  <si>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</si>
  <si>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</si>
  <si>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</si>
  <si>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</si>
  <si>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</si>
  <si>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</si>
  <si>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</si>
  <si>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</si>
  <si>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</si>
  <si>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</si>
  <si>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</si>
  <si>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</si>
  <si>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</si>
  <si>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</si>
  <si>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</si>
  <si>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</si>
  <si>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</si>
  <si>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</si>
  <si>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</si>
  <si>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</si>
  <si>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</si>
  <si>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</si>
  <si>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</si>
  <si>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</si>
  <si>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</si>
  <si>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</si>
  <si>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</si>
  <si>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</si>
  <si>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</si>
  <si>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</si>
  <si>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</si>
  <si>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</si>
  <si>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</si>
  <si>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</si>
  <si>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</si>
  <si>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</si>
  <si>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</si>
  <si>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</si>
  <si>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</si>
  <si>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</si>
  <si>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</si>
  <si>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</si>
  <si>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</si>
  <si>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</si>
  <si>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</si>
  <si>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</si>
  <si>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</si>
  <si>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</si>
  <si>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</si>
  <si>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</si>
  <si>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</si>
  <si>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</si>
  <si>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</si>
  <si>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</si>
  <si>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</si>
  <si>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</si>
  <si>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</si>
  <si>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</si>
  <si>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</si>
  <si>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</si>
  <si>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</si>
  <si>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</si>
  <si>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</si>
  <si>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</si>
  <si>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</si>
  <si>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</si>
  <si>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</si>
  <si>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</si>
  <si>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</si>
  <si>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</si>
  <si>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</si>
  <si>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</si>
  <si>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</si>
  <si>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</si>
  <si>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</si>
  <si>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</si>
  <si>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</si>
  <si>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</si>
  <si>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</si>
  <si>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</si>
  <si>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</si>
  <si>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</si>
  <si>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</si>
  <si>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</si>
  <si>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</si>
  <si>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</si>
  <si>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</si>
  <si>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</si>
  <si>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</si>
  <si>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</si>
  <si>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</si>
  <si>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</si>
  <si>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</si>
  <si>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</si>
  <si>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</si>
  <si>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</si>
  <si>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</si>
  <si>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</si>
  <si>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</si>
  <si>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</si>
  <si>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</si>
  <si>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</si>
  <si>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</si>
  <si>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по мере необходимости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</si>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</sst>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37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 x14ac:dyDescent="0.2">
      <c r="A3" s="3" t="s">
        <v>1</v>
      </c>
      <c r="B3" s="33" t="s">
        <v>2</v>
      </c>
      <c r="C3" s="3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4" t="s">
        <v>8</v>
      </c>
      <c r="B4" s="34"/>
      <c r="C4" s="34"/>
      <c r="D4" s="34"/>
      <c r="E4" s="34"/>
      <c r="F4" s="34"/>
      <c r="G4" s="34"/>
      <c r="H4" s="34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162.30000000000001</v>
      </c>
      <c r="F5" s="5">
        <v>2.2799999999999998</v>
      </c>
      <c r="G5" s="5">
        <v>110.643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162.19999999999999</v>
      </c>
      <c r="F6" s="5">
        <v>3.23</v>
      </c>
      <c r="G6" s="5">
        <v>6.2869999999999999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1135.8</v>
      </c>
      <c r="F7" s="5">
        <v>1.99</v>
      </c>
      <c r="G7" s="5">
        <v>117.533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1135.7</v>
      </c>
      <c r="F8" s="5">
        <v>2.54</v>
      </c>
      <c r="G8" s="5">
        <v>34.616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54.7</v>
      </c>
      <c r="F9" s="5">
        <v>3.08</v>
      </c>
      <c r="G9" s="5">
        <v>50.374000000000002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6.6</v>
      </c>
      <c r="F11" s="5">
        <v>3.25</v>
      </c>
      <c r="G11" s="5">
        <v>6.4139999999999997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157.80000000000001</v>
      </c>
      <c r="F13" s="5">
        <v>8.3699999999999992</v>
      </c>
      <c r="G13" s="5">
        <v>1.321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2278.5</v>
      </c>
      <c r="F14" s="5">
        <v>2.78</v>
      </c>
      <c r="G14" s="5">
        <v>6.3339999999999996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192</v>
      </c>
      <c r="F15" s="5">
        <v>1.73</v>
      </c>
      <c r="G15" s="5">
        <v>0.33200000000000002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140.80000000000001</v>
      </c>
      <c r="F16" s="5">
        <v>4.0599999999999996</v>
      </c>
      <c r="G16" s="5">
        <v>0.57199999999999995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19.2</v>
      </c>
      <c r="F17" s="5">
        <v>4.04</v>
      </c>
      <c r="G17" s="5">
        <v>0.155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61.4</v>
      </c>
      <c r="F18" s="5">
        <v>3.89</v>
      </c>
      <c r="G18" s="5">
        <v>0.23899999999999999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28.8</v>
      </c>
      <c r="F19" s="5">
        <v>2.61</v>
      </c>
      <c r="G19" s="5">
        <v>7.4999999999999997E-2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16</v>
      </c>
      <c r="F20" s="5">
        <v>2.4900000000000002</v>
      </c>
      <c r="G20" s="5">
        <v>0.04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38.4</v>
      </c>
      <c r="F21" s="5">
        <v>5.0199999999999996</v>
      </c>
      <c r="G21" s="5">
        <v>0.193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16</v>
      </c>
      <c r="F22" s="5">
        <v>2.4900000000000002</v>
      </c>
      <c r="G22" s="5">
        <v>0.04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9.6999999999999993</v>
      </c>
      <c r="F23" s="5">
        <v>2.02</v>
      </c>
      <c r="G23" s="5">
        <v>0.02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851</v>
      </c>
      <c r="F24" s="5">
        <v>2.0299999999999998</v>
      </c>
      <c r="G24" s="5">
        <v>3.4550000000000001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12.96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673</v>
      </c>
      <c r="F31" s="5">
        <v>1.67</v>
      </c>
      <c r="G31" s="5">
        <v>1.1240000000000001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601</v>
      </c>
      <c r="F32" s="5">
        <v>1.67</v>
      </c>
      <c r="G32" s="5">
        <v>1.004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20</v>
      </c>
      <c r="F34" s="5">
        <v>8.2899999999999991</v>
      </c>
      <c r="G34" s="5">
        <v>60.517000000000003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51.6</v>
      </c>
      <c r="F35" s="5">
        <v>3.59</v>
      </c>
      <c r="G35" s="5">
        <v>4.4459999999999997</v>
      </c>
      <c r="H35" s="5"/>
    </row>
    <row r="36" spans="1:8" s="10" customFormat="1" ht="11.25" customHeight="1" x14ac:dyDescent="0.2">
      <c r="A36" s="35" t="s">
        <v>56</v>
      </c>
      <c r="B36" s="35"/>
      <c r="C36" s="35"/>
      <c r="D36" s="35"/>
      <c r="E36" s="35"/>
      <c r="F36" s="35"/>
      <c r="G36" s="9">
        <f>SUM(G5:G35)</f>
        <v>449.31700000000001</v>
      </c>
      <c r="H36" s="9"/>
    </row>
    <row r="37" spans="1:8" ht="11.25" customHeight="1" x14ac:dyDescent="0.2">
      <c r="A37" s="34" t="s">
        <v>57</v>
      </c>
      <c r="B37" s="34"/>
      <c r="C37" s="34"/>
      <c r="D37" s="34"/>
      <c r="E37" s="34"/>
      <c r="F37" s="34"/>
      <c r="G37" s="34"/>
      <c r="H37" s="34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1.3</v>
      </c>
      <c r="F38" s="5">
        <v>184.21</v>
      </c>
      <c r="G38" s="5">
        <v>87.408000000000001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1.3</v>
      </c>
      <c r="F40" s="5">
        <v>226.43</v>
      </c>
      <c r="G40" s="5">
        <v>107.441</v>
      </c>
      <c r="H40" s="5"/>
    </row>
    <row r="41" spans="1:8" s="10" customFormat="1" ht="11.25" customHeight="1" x14ac:dyDescent="0.2">
      <c r="A41" s="35" t="s">
        <v>62</v>
      </c>
      <c r="B41" s="35"/>
      <c r="C41" s="35"/>
      <c r="D41" s="35"/>
      <c r="E41" s="35"/>
      <c r="F41" s="35"/>
      <c r="G41" s="9">
        <f>SUM(G38:G40)</f>
        <v>194.84899999999999</v>
      </c>
      <c r="H41" s="9"/>
    </row>
    <row r="42" spans="1:8" ht="11.25" customHeight="1" x14ac:dyDescent="0.2">
      <c r="A42" s="34" t="s">
        <v>63</v>
      </c>
      <c r="B42" s="34"/>
      <c r="C42" s="34"/>
      <c r="D42" s="34"/>
      <c r="E42" s="34"/>
      <c r="F42" s="34"/>
      <c r="G42" s="34"/>
      <c r="H42" s="34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12.5</v>
      </c>
      <c r="F43" s="5">
        <v>17.690000000000001</v>
      </c>
      <c r="G43" s="5">
        <v>80.710999999999999</v>
      </c>
      <c r="H43" s="5"/>
    </row>
    <row r="44" spans="1:8" s="10" customFormat="1" ht="11.25" customHeight="1" x14ac:dyDescent="0.2">
      <c r="A44" s="35" t="s">
        <v>65</v>
      </c>
      <c r="B44" s="35"/>
      <c r="C44" s="35"/>
      <c r="D44" s="35"/>
      <c r="E44" s="35"/>
      <c r="F44" s="35"/>
      <c r="G44" s="9">
        <f>SUM(G43)</f>
        <v>80.710999999999999</v>
      </c>
      <c r="H44" s="9"/>
    </row>
    <row r="45" spans="1:8" ht="11.25" customHeight="1" x14ac:dyDescent="0.2">
      <c r="A45" s="34" t="s">
        <v>66</v>
      </c>
      <c r="B45" s="34"/>
      <c r="C45" s="34"/>
      <c r="D45" s="34"/>
      <c r="E45" s="34"/>
      <c r="F45" s="34"/>
      <c r="G45" s="34"/>
      <c r="H45" s="34"/>
    </row>
    <row r="46" spans="1:8" ht="11.25" customHeight="1" x14ac:dyDescent="0.2">
      <c r="A46" s="34" t="s">
        <v>67</v>
      </c>
      <c r="B46" s="34"/>
      <c r="C46" s="34"/>
      <c r="D46" s="34"/>
      <c r="E46" s="34"/>
      <c r="F46" s="34"/>
      <c r="G46" s="34"/>
      <c r="H46" s="34"/>
    </row>
    <row r="47" spans="1:8" ht="11.25" customHeight="1" x14ac:dyDescent="0.2">
      <c r="A47" s="34" t="s">
        <v>68</v>
      </c>
      <c r="B47" s="34"/>
      <c r="C47" s="34"/>
      <c r="D47" s="34"/>
      <c r="E47" s="34"/>
      <c r="F47" s="34"/>
      <c r="G47" s="34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56.67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4.3099999999999996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9.0500000000000007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8.18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4.3099999999999996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17.23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43.08</v>
      </c>
      <c r="H76" s="5" t="s">
        <v>72</v>
      </c>
    </row>
    <row r="77" spans="1:8" ht="11.25" customHeight="1" x14ac:dyDescent="0.2">
      <c r="A77" s="37" t="s">
        <v>103</v>
      </c>
      <c r="B77" s="38"/>
      <c r="C77" s="38"/>
      <c r="D77" s="38"/>
      <c r="E77" s="38"/>
      <c r="F77" s="38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4.1399999999999997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4.4800000000000004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37" t="s">
        <v>109</v>
      </c>
      <c r="B83" s="38"/>
      <c r="C83" s="38"/>
      <c r="D83" s="38"/>
      <c r="E83" s="38"/>
      <c r="F83" s="38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17.23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43.08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24.99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26.71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4.57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4.05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8.6199999999999992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86.16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43.08</v>
      </c>
      <c r="H107" s="5"/>
    </row>
    <row r="108" spans="1:8" s="10" customFormat="1" ht="11.25" customHeight="1" x14ac:dyDescent="0.2">
      <c r="A108" s="35" t="s">
        <v>135</v>
      </c>
      <c r="B108" s="35"/>
      <c r="C108" s="35"/>
      <c r="D108" s="35"/>
      <c r="E108" s="35"/>
      <c r="F108" s="35"/>
      <c r="G108" s="9">
        <f>SUM(G48:G107)</f>
        <v>409.94</v>
      </c>
      <c r="H108" s="9"/>
    </row>
    <row r="109" spans="1:8" ht="11.25" customHeight="1" x14ac:dyDescent="0.2">
      <c r="A109" s="34" t="s">
        <v>103</v>
      </c>
      <c r="B109" s="34"/>
      <c r="C109" s="34"/>
      <c r="D109" s="34"/>
      <c r="E109" s="34"/>
      <c r="F109" s="34"/>
      <c r="G109" s="34"/>
      <c r="H109" s="34"/>
    </row>
    <row r="110" spans="1:8" ht="11.25" customHeight="1" x14ac:dyDescent="0.2">
      <c r="A110" s="34" t="s">
        <v>136</v>
      </c>
      <c r="B110" s="34"/>
      <c r="C110" s="34"/>
      <c r="D110" s="34"/>
      <c r="E110" s="34"/>
      <c r="F110" s="34"/>
      <c r="G110" s="34"/>
      <c r="H110" s="34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43.08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34.46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4.3099999999999996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8.6199999999999992</v>
      </c>
      <c r="G119" s="5">
        <v>8.6199999999999992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29.9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4.4800000000000004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4.1399999999999997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9.58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29.48</v>
      </c>
      <c r="G124" s="5">
        <v>29.48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8.6199999999999992</v>
      </c>
      <c r="G125" s="5">
        <v>8.6199999999999992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57.71</v>
      </c>
      <c r="G126" s="5">
        <v>57.71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4.57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60.31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42.22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51.69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43.94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25.85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7.75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9.48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15.99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25.85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4.3099999999999996</v>
      </c>
      <c r="H153" s="5"/>
    </row>
    <row r="154" spans="1:8" s="10" customFormat="1" ht="11.25" customHeight="1" x14ac:dyDescent="0.2">
      <c r="A154" s="35" t="s">
        <v>180</v>
      </c>
      <c r="B154" s="35"/>
      <c r="C154" s="35"/>
      <c r="D154" s="35"/>
      <c r="E154" s="35"/>
      <c r="F154" s="35"/>
      <c r="G154" s="9">
        <f>SUM(G111:G153)</f>
        <v>526.34</v>
      </c>
      <c r="H154" s="9"/>
    </row>
    <row r="155" spans="1:8" ht="11.25" customHeight="1" x14ac:dyDescent="0.2">
      <c r="A155" s="34" t="s">
        <v>181</v>
      </c>
      <c r="B155" s="34"/>
      <c r="C155" s="34"/>
      <c r="D155" s="34"/>
      <c r="E155" s="34"/>
      <c r="F155" s="34"/>
      <c r="G155" s="34"/>
      <c r="H155" s="34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4</v>
      </c>
      <c r="F156" s="5">
        <v>167.73</v>
      </c>
      <c r="G156" s="5">
        <v>244.886</v>
      </c>
      <c r="H156" s="5" t="s">
        <v>156</v>
      </c>
    </row>
    <row r="157" spans="1:8" s="10" customFormat="1" ht="11.25" customHeight="1" x14ac:dyDescent="0.2">
      <c r="A157" s="35" t="s">
        <v>183</v>
      </c>
      <c r="B157" s="35"/>
      <c r="C157" s="35"/>
      <c r="D157" s="35"/>
      <c r="E157" s="35"/>
      <c r="F157" s="35"/>
      <c r="G157" s="9">
        <f>SUM(G156)</f>
        <v>244.886</v>
      </c>
      <c r="H157" s="9"/>
    </row>
    <row r="158" spans="1:8" ht="11.25" customHeight="1" x14ac:dyDescent="0.2">
      <c r="A158" s="34" t="s">
        <v>184</v>
      </c>
      <c r="B158" s="34"/>
      <c r="C158" s="34"/>
      <c r="D158" s="34"/>
      <c r="E158" s="34"/>
      <c r="F158" s="34"/>
      <c r="G158" s="34"/>
      <c r="H158" s="34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2</v>
      </c>
      <c r="F160" s="5">
        <v>9847.92</v>
      </c>
      <c r="G160" s="5">
        <v>236.35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5" t="s">
        <v>188</v>
      </c>
      <c r="B162" s="35"/>
      <c r="C162" s="35"/>
      <c r="D162" s="35"/>
      <c r="E162" s="35"/>
      <c r="F162" s="35"/>
      <c r="G162" s="9">
        <f>SUM(G159:G161)</f>
        <v>236.35</v>
      </c>
      <c r="H162" s="9"/>
    </row>
    <row r="163" spans="1:8" ht="11.25" customHeight="1" x14ac:dyDescent="0.2">
      <c r="A163" s="34" t="s">
        <v>189</v>
      </c>
      <c r="B163" s="34"/>
      <c r="C163" s="34"/>
      <c r="D163" s="34"/>
      <c r="E163" s="34"/>
      <c r="F163" s="34"/>
      <c r="G163" s="34"/>
      <c r="H163" s="34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5.69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5" t="s">
        <v>193</v>
      </c>
      <c r="B167" s="35"/>
      <c r="C167" s="35"/>
      <c r="D167" s="35"/>
      <c r="E167" s="35"/>
      <c r="F167" s="35"/>
      <c r="G167" s="9">
        <f>SUM(G164:G166)</f>
        <v>5.69</v>
      </c>
      <c r="H167" s="9"/>
    </row>
    <row r="168" spans="1:8" ht="11.25" customHeight="1" x14ac:dyDescent="0.2">
      <c r="A168" s="34" t="s">
        <v>194</v>
      </c>
      <c r="B168" s="34"/>
      <c r="C168" s="34"/>
      <c r="D168" s="34"/>
      <c r="E168" s="34"/>
      <c r="F168" s="34"/>
      <c r="G168" s="34"/>
      <c r="H168" s="34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5" t="s">
        <v>197</v>
      </c>
      <c r="B171" s="35"/>
      <c r="C171" s="35"/>
      <c r="D171" s="35"/>
      <c r="E171" s="35"/>
      <c r="F171" s="35"/>
      <c r="G171" s="9">
        <f>SUM(G169:G170)</f>
        <v>0</v>
      </c>
      <c r="H171" s="9"/>
    </row>
    <row r="172" spans="1:8" ht="11.25" customHeight="1" x14ac:dyDescent="0.2">
      <c r="A172" s="34" t="s">
        <v>198</v>
      </c>
      <c r="B172" s="34"/>
      <c r="C172" s="34"/>
      <c r="D172" s="34"/>
      <c r="E172" s="34"/>
      <c r="F172" s="34"/>
      <c r="G172" s="34"/>
      <c r="H172" s="34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4.4800000000000004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4.1399999999999997</v>
      </c>
      <c r="H174" s="5" t="s">
        <v>200</v>
      </c>
    </row>
    <row r="175" spans="1:8" s="10" customFormat="1" ht="11.25" customHeight="1" x14ac:dyDescent="0.2">
      <c r="A175" s="35" t="s">
        <v>202</v>
      </c>
      <c r="B175" s="35"/>
      <c r="C175" s="35"/>
      <c r="D175" s="35"/>
      <c r="E175" s="35"/>
      <c r="F175" s="35"/>
      <c r="G175" s="9">
        <f>SUM(G173:G174)</f>
        <v>8.620000000000001</v>
      </c>
      <c r="H175" s="9"/>
    </row>
    <row r="176" spans="1:8" ht="11.25" customHeight="1" x14ac:dyDescent="0.2">
      <c r="A176" s="34" t="s">
        <v>203</v>
      </c>
      <c r="B176" s="34"/>
      <c r="C176" s="34"/>
      <c r="D176" s="34"/>
      <c r="E176" s="34"/>
      <c r="F176" s="34"/>
      <c r="G176" s="34"/>
      <c r="H176" s="34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160.99700000000001</v>
      </c>
      <c r="H177" s="5"/>
    </row>
    <row r="178" spans="1:8" s="10" customFormat="1" ht="11.25" customHeight="1" x14ac:dyDescent="0.2">
      <c r="A178" s="35" t="s">
        <v>205</v>
      </c>
      <c r="B178" s="35"/>
      <c r="C178" s="35"/>
      <c r="D178" s="35"/>
      <c r="E178" s="35"/>
      <c r="F178" s="35"/>
      <c r="G178" s="9">
        <f>SUM(G177)</f>
        <v>160.99700000000001</v>
      </c>
      <c r="H178" s="9"/>
    </row>
    <row r="179" spans="1:8" ht="11.25" customHeight="1" x14ac:dyDescent="0.2">
      <c r="A179" s="34" t="s">
        <v>206</v>
      </c>
      <c r="B179" s="34"/>
      <c r="C179" s="34"/>
      <c r="D179" s="34"/>
      <c r="E179" s="34"/>
      <c r="F179" s="34"/>
      <c r="G179" s="34"/>
      <c r="H179" s="34"/>
    </row>
    <row r="180" spans="1:8" ht="11.25" customHeight="1" x14ac:dyDescent="0.2">
      <c r="A180" s="34" t="s">
        <v>53</v>
      </c>
      <c r="B180" s="34"/>
      <c r="C180" s="34"/>
      <c r="D180" s="34"/>
      <c r="E180" s="34"/>
      <c r="F180" s="34"/>
      <c r="G180" s="34"/>
      <c r="H180" s="34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67.34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5" t="s">
        <v>210</v>
      </c>
      <c r="B184" s="35"/>
      <c r="C184" s="35"/>
      <c r="D184" s="35"/>
      <c r="E184" s="35"/>
      <c r="F184" s="35"/>
      <c r="G184" s="9">
        <f>SUM(G181:G183)</f>
        <v>67.34</v>
      </c>
      <c r="H184" s="9"/>
    </row>
    <row r="185" spans="1:8" ht="11.25" customHeight="1" x14ac:dyDescent="0.2">
      <c r="A185" s="34" t="s">
        <v>211</v>
      </c>
      <c r="B185" s="34"/>
      <c r="C185" s="34"/>
      <c r="D185" s="34"/>
      <c r="E185" s="34"/>
      <c r="F185" s="34"/>
      <c r="G185" s="34"/>
      <c r="H185" s="34"/>
    </row>
    <row r="186" spans="1:8" ht="11.25" customHeight="1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7.79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3.91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5" t="s">
        <v>220</v>
      </c>
      <c r="B193" s="35"/>
      <c r="C193" s="35"/>
      <c r="D193" s="35"/>
      <c r="E193" s="35"/>
      <c r="F193" s="35"/>
      <c r="G193" s="9">
        <f>SUM(G186:G192)</f>
        <v>11.7</v>
      </c>
      <c r="H193" s="9"/>
    </row>
    <row r="194" spans="1:8" ht="11.25" customHeight="1" x14ac:dyDescent="0.2">
      <c r="A194" s="34" t="s">
        <v>221</v>
      </c>
      <c r="B194" s="34"/>
      <c r="C194" s="34"/>
      <c r="D194" s="34"/>
      <c r="E194" s="34"/>
      <c r="F194" s="34"/>
      <c r="G194" s="34"/>
      <c r="H194" s="34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5" t="s">
        <v>237</v>
      </c>
      <c r="B205" s="35"/>
      <c r="C205" s="35"/>
      <c r="D205" s="35"/>
      <c r="E205" s="35"/>
      <c r="F205" s="35"/>
      <c r="G205" s="9">
        <f>SUM(G195:G204)</f>
        <v>0</v>
      </c>
      <c r="H205" s="9"/>
    </row>
    <row r="206" spans="1:8" s="10" customFormat="1" ht="11.25" customHeight="1" x14ac:dyDescent="0.2">
      <c r="A206" s="35" t="s">
        <v>238</v>
      </c>
      <c r="B206" s="35"/>
      <c r="C206" s="35"/>
      <c r="D206" s="35"/>
      <c r="E206" s="35"/>
      <c r="F206" s="35"/>
      <c r="G206" s="9">
        <f>G36+G41+G44+G108+G154+G157+G162+G167+G171+G175+G178+G184+G193+G205</f>
        <v>2396.7399999999998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90" workbookViewId="0">
      <selection activeCell="A245" sqref="A245"/>
    </sheetView>
  </sheetViews>
  <sheetFormatPr defaultRowHeight="11.25" customHeight="1" x14ac:dyDescent="0.2"/>
  <cols>
    <col min="1" max="1" width="52.5703125" style="4" customWidth="1"/>
    <col min="2" max="7" width="9.140625" style="4"/>
    <col min="8" max="8" width="20.5703125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6" t="s">
        <v>246</v>
      </c>
      <c r="B4" s="13"/>
      <c r="C4" s="13"/>
      <c r="D4" s="12"/>
      <c r="E4" s="12"/>
      <c r="F4" s="12"/>
      <c r="G4" s="27">
        <v>254.24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162.30000000000001</v>
      </c>
      <c r="F6" s="23">
        <v>2.4167999999999998</v>
      </c>
      <c r="G6" s="23">
        <f>E6*F6*B6/1000</f>
        <v>117.673992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162.19999999999999</v>
      </c>
      <c r="F7" s="23">
        <v>3.4238</v>
      </c>
      <c r="G7" s="23">
        <f t="shared" ref="G7:G36" si="0">E7*F7*B7/1000</f>
        <v>6.6640843199999988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1135.8</v>
      </c>
      <c r="F8" s="23">
        <v>2.1093999999999999</v>
      </c>
      <c r="G8" s="23">
        <f t="shared" si="0"/>
        <v>124.58453904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1135.7</v>
      </c>
      <c r="F9" s="23">
        <v>2.6924000000000001</v>
      </c>
      <c r="G9" s="23">
        <f t="shared" si="0"/>
        <v>36.693104160000004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54.7</v>
      </c>
      <c r="F10" s="23">
        <v>3.2648000000000001</v>
      </c>
      <c r="G10" s="23">
        <f t="shared" si="0"/>
        <v>53.575368000000005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3">
        <v>20.8078</v>
      </c>
      <c r="G11" s="23">
        <f t="shared" si="0"/>
        <v>32.460168000000003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6.6</v>
      </c>
      <c r="F12" s="23">
        <v>3.4450000000000003</v>
      </c>
      <c r="G12" s="23">
        <f t="shared" si="0"/>
        <v>6.8211000000000004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3">
        <v>0</v>
      </c>
      <c r="G13" s="23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157.80000000000001</v>
      </c>
      <c r="F14" s="23">
        <v>8.8721999999999994</v>
      </c>
      <c r="G14" s="23">
        <f t="shared" si="0"/>
        <v>1.40003316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2278.5</v>
      </c>
      <c r="F15" s="23">
        <v>2.9468000000000001</v>
      </c>
      <c r="G15" s="23">
        <f t="shared" si="0"/>
        <v>6.7142838000000005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192</v>
      </c>
      <c r="F16" s="23">
        <v>1.8338000000000001</v>
      </c>
      <c r="G16" s="23">
        <f t="shared" si="0"/>
        <v>0.3520896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140.80000000000001</v>
      </c>
      <c r="F17" s="23">
        <v>4.3035999999999994</v>
      </c>
      <c r="G17" s="23">
        <f t="shared" si="0"/>
        <v>0.60594687999999997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19.2</v>
      </c>
      <c r="F18" s="23">
        <v>4.2824</v>
      </c>
      <c r="G18" s="23">
        <f t="shared" si="0"/>
        <v>0.16444415999999998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61.4</v>
      </c>
      <c r="F19" s="23">
        <v>4.1234000000000002</v>
      </c>
      <c r="G19" s="23">
        <f t="shared" si="0"/>
        <v>0.25317676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28.8</v>
      </c>
      <c r="F20" s="23">
        <v>2.7665999999999999</v>
      </c>
      <c r="G20" s="23">
        <f t="shared" si="0"/>
        <v>7.9678079999999998E-2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16</v>
      </c>
      <c r="F21" s="23">
        <v>2.6394000000000002</v>
      </c>
      <c r="G21" s="23">
        <f t="shared" si="0"/>
        <v>4.2230400000000001E-2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38.4</v>
      </c>
      <c r="F22" s="23">
        <v>5.3212000000000002</v>
      </c>
      <c r="G22" s="23">
        <f t="shared" si="0"/>
        <v>0.20433408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16</v>
      </c>
      <c r="F23" s="23">
        <v>2.6394000000000002</v>
      </c>
      <c r="G23" s="23">
        <f t="shared" si="0"/>
        <v>4.2230400000000001E-2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9.6999999999999993</v>
      </c>
      <c r="F24" s="23">
        <v>2.1412</v>
      </c>
      <c r="G24" s="23">
        <f t="shared" si="0"/>
        <v>2.0769639999999999E-2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851</v>
      </c>
      <c r="F25" s="23">
        <v>2.1517999999999997</v>
      </c>
      <c r="G25" s="23">
        <f t="shared" si="0"/>
        <v>3.6623635999999995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3">
        <v>0</v>
      </c>
      <c r="G27" s="23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3">
        <v>0</v>
      </c>
      <c r="G28" s="23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3">
        <v>0</v>
      </c>
      <c r="G30" s="5">
        <v>12.96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3">
        <v>0</v>
      </c>
      <c r="G31" s="23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673</v>
      </c>
      <c r="F32" s="23">
        <v>1.7702</v>
      </c>
      <c r="G32" s="23">
        <f t="shared" si="0"/>
        <v>1.1913445999999999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601</v>
      </c>
      <c r="F33" s="23">
        <v>1.7702</v>
      </c>
      <c r="G33" s="23">
        <f t="shared" si="0"/>
        <v>1.0638902000000001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20</v>
      </c>
      <c r="F35" s="23">
        <v>8.7873999999999999</v>
      </c>
      <c r="G35" s="23">
        <f t="shared" si="0"/>
        <v>64.323768000000001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51.6</v>
      </c>
      <c r="F36" s="23">
        <v>3.8054000000000001</v>
      </c>
      <c r="G36" s="23">
        <f t="shared" si="0"/>
        <v>4.7126073599999998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476.26554624000005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1.3</v>
      </c>
      <c r="F39" s="5">
        <v>288.01</v>
      </c>
      <c r="G39" s="22">
        <f>E39*F39*B39/1000</f>
        <v>137.035158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2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1.3</v>
      </c>
      <c r="F41" s="5">
        <v>226.43</v>
      </c>
      <c r="G41" s="22">
        <f t="shared" ref="G41" si="1">E41*F41*B41/1000</f>
        <v>107.73539400000001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5">
        <f>SUM(G39:G41)</f>
        <v>244.77055200000001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23">
        <v>0.39600000000000002</v>
      </c>
      <c r="F44" s="5">
        <v>531.61</v>
      </c>
      <c r="G44" s="23">
        <f>E44*F44*B44/1000</f>
        <v>77.049426959999991</v>
      </c>
      <c r="H44" s="5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5">
        <f>SUM(G44)</f>
        <v>77.049426959999991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/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4.3099999999999996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9.0500000000000007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8.18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4.3099999999999996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17.23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43.08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4.1399999999999997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4.4800000000000004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17.23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43.08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24.99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26.71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4.57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4.05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8.6199999999999992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86.16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43.08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353.27000000000004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43.08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34.46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4.3099999999999996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22.85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29.9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4.4800000000000004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4.1399999999999997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9.58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42.87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5.41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16.09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4.57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60.31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42.22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51.69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43.94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25.85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7.75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9.48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13.6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25.85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4.3099999999999996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506.74000000000007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4</v>
      </c>
      <c r="F157" s="5">
        <v>154.56</v>
      </c>
      <c r="G157" s="23">
        <f>E157*F157*B157/1000</f>
        <v>226.27583999999999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5">
        <f>SUM(G157)</f>
        <v>226.27583999999999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245</v>
      </c>
      <c r="D161" s="5" t="s">
        <v>71</v>
      </c>
      <c r="E161" s="5">
        <v>2</v>
      </c>
      <c r="F161" s="5">
        <v>108062.07</v>
      </c>
      <c r="G161" s="23">
        <f>E161*F161*B161/1000</f>
        <v>216.12414000000001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216.12414000000001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10.35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10.35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28.86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4.1399999999999997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33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107.6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107.6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25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25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7.79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3.91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11.7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8">
        <f>G37+G42+G45+G109+G155+G158+G163+G168+G172+G176+G179+G185+G194+G206+G4</f>
        <v>2542.3855051999999</v>
      </c>
      <c r="H207" s="14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4" t="s">
        <v>241</v>
      </c>
      <c r="F211" s="4">
        <f>(25.51*6+26.53*6)/12</f>
        <v>26.02</v>
      </c>
      <c r="G211" s="20">
        <f>G209*1000/F212/12</f>
        <v>0</v>
      </c>
      <c r="H211" s="21">
        <f>G212-G207</f>
        <v>-2.5292000000263215E-3</v>
      </c>
    </row>
    <row r="212" spans="1:8" hidden="1" x14ac:dyDescent="0.2">
      <c r="E212" s="4" t="s">
        <v>242</v>
      </c>
      <c r="F212" s="4">
        <v>8142.4</v>
      </c>
      <c r="G212" s="20">
        <f>F212*F211*12/1000</f>
        <v>2542.3829759999999</v>
      </c>
    </row>
    <row r="213" spans="1:8" hidden="1" x14ac:dyDescent="0.2">
      <c r="G213" s="20"/>
    </row>
    <row r="214" spans="1:8" hidden="1" x14ac:dyDescent="0.2">
      <c r="F214" s="4" t="s">
        <v>243</v>
      </c>
      <c r="G214" s="20">
        <f>G212-G209</f>
        <v>2542.3829759999999</v>
      </c>
      <c r="H214" s="19">
        <f>G216-G209</f>
        <v>2288.1446784</v>
      </c>
    </row>
    <row r="215" spans="1:8" hidden="1" x14ac:dyDescent="0.2">
      <c r="G215" s="20"/>
    </row>
    <row r="216" spans="1:8" hidden="1" x14ac:dyDescent="0.2">
      <c r="G216" s="20">
        <f>G212*0.9</f>
        <v>2288.1446784</v>
      </c>
    </row>
    <row r="217" spans="1:8" hidden="1" x14ac:dyDescent="0.2">
      <c r="F217" s="4" t="s">
        <v>244</v>
      </c>
      <c r="G217" s="20">
        <f>G212*0.1</f>
        <v>254.23829760000001</v>
      </c>
    </row>
    <row r="218" spans="1:8" hidden="1" x14ac:dyDescent="0.2">
      <c r="G218" s="20">
        <f>SUM(G216:G217)</f>
        <v>2542.3829759999999</v>
      </c>
    </row>
    <row r="220" spans="1:8" ht="11.25" customHeight="1" x14ac:dyDescent="0.2">
      <c r="A220" s="32" t="s">
        <v>247</v>
      </c>
      <c r="B220" s="32"/>
      <c r="C220" s="32"/>
      <c r="D220" s="32"/>
      <c r="E220" s="32"/>
      <c r="F220" s="32"/>
      <c r="G220" s="32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130" workbookViewId="0">
      <selection activeCell="F36" sqref="F36"/>
    </sheetView>
  </sheetViews>
  <sheetFormatPr defaultRowHeight="15" x14ac:dyDescent="0.2"/>
  <cols>
    <col min="1" max="1" width="52.5703125" style="4" customWidth="1"/>
    <col min="2" max="7" width="9.140625" style="4"/>
    <col min="8" max="8" width="20.5703125" style="4" customWidth="1"/>
    <col min="9" max="16384" width="9.140625" style="4"/>
  </cols>
  <sheetData>
    <row r="1" spans="1:10" s="2" customFormat="1" ht="18.75" customHeight="1" x14ac:dyDescent="0.25">
      <c r="A1" s="1" t="s">
        <v>249</v>
      </c>
    </row>
    <row r="2" spans="1:10" s="2" customFormat="1" ht="20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45" customHeight="1" x14ac:dyDescent="0.2">
      <c r="A3" s="31" t="s">
        <v>1</v>
      </c>
      <c r="B3" s="6" t="s">
        <v>2</v>
      </c>
      <c r="C3" s="8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</row>
    <row r="4" spans="1:10" ht="11.25" customHeight="1" x14ac:dyDescent="0.2">
      <c r="A4" s="26" t="s">
        <v>246</v>
      </c>
      <c r="B4" s="30"/>
      <c r="C4" s="30"/>
      <c r="D4" s="31"/>
      <c r="E4" s="31"/>
      <c r="F4" s="31"/>
      <c r="G4" s="27">
        <v>259.22000000000003</v>
      </c>
      <c r="H4" s="31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162.30000000000001</v>
      </c>
      <c r="F6" s="23">
        <v>2.4700000000000002</v>
      </c>
      <c r="G6" s="23">
        <f>E6*F6*B6/1000</f>
        <v>119.86341900000002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162.19999999999999</v>
      </c>
      <c r="F7" s="23">
        <v>3.49</v>
      </c>
      <c r="G7" s="23">
        <f t="shared" ref="G7:G36" si="0">E7*F7*B7/1000</f>
        <v>6.7929360000000001</v>
      </c>
      <c r="H7" s="5"/>
      <c r="J7" s="4">
        <f t="shared" ref="J7:J44" si="1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1135.8</v>
      </c>
      <c r="F8" s="23">
        <v>2.15</v>
      </c>
      <c r="G8" s="23">
        <f t="shared" si="0"/>
        <v>126.98243999999998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1135.7</v>
      </c>
      <c r="F9" s="23">
        <v>2.75</v>
      </c>
      <c r="G9" s="23">
        <f t="shared" si="0"/>
        <v>37.478100000000005</v>
      </c>
      <c r="H9" s="5"/>
      <c r="J9" s="4">
        <f t="shared" si="1"/>
        <v>2.81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54.7</v>
      </c>
      <c r="F10" s="23">
        <v>3.33</v>
      </c>
      <c r="G10" s="23">
        <f t="shared" si="0"/>
        <v>54.463149000000001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3">
        <v>21.22</v>
      </c>
      <c r="G11" s="23">
        <f t="shared" si="0"/>
        <v>33.103199999999994</v>
      </c>
      <c r="H11" s="5" t="s">
        <v>12</v>
      </c>
      <c r="J11" s="4">
        <f t="shared" si="1"/>
        <v>21.64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6.6</v>
      </c>
      <c r="F12" s="23">
        <v>3.51</v>
      </c>
      <c r="G12" s="23">
        <f t="shared" si="0"/>
        <v>6.9266339999999991</v>
      </c>
      <c r="H12" s="5" t="s">
        <v>12</v>
      </c>
      <c r="J12" s="4">
        <f t="shared" si="1"/>
        <v>3.58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3">
        <v>0</v>
      </c>
      <c r="G13" s="23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157.80000000000001</v>
      </c>
      <c r="F14" s="23">
        <v>9.0500000000000007</v>
      </c>
      <c r="G14" s="23">
        <f t="shared" si="0"/>
        <v>1.4280900000000001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2278.5</v>
      </c>
      <c r="F15" s="23">
        <v>3.01</v>
      </c>
      <c r="G15" s="23">
        <f t="shared" si="0"/>
        <v>6.8582849999999995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192</v>
      </c>
      <c r="F16" s="23">
        <v>1.87</v>
      </c>
      <c r="G16" s="23">
        <f t="shared" si="0"/>
        <v>0.35904000000000003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140.80000000000001</v>
      </c>
      <c r="F17" s="23">
        <v>4.3899999999999997</v>
      </c>
      <c r="G17" s="23">
        <f t="shared" si="0"/>
        <v>0.61811199999999999</v>
      </c>
      <c r="H17" s="5" t="s">
        <v>25</v>
      </c>
      <c r="J17" s="4">
        <f t="shared" si="1"/>
        <v>4.4800000000000004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19.2</v>
      </c>
      <c r="F18" s="23">
        <v>4.37</v>
      </c>
      <c r="G18" s="23">
        <f t="shared" si="0"/>
        <v>0.16780799999999998</v>
      </c>
      <c r="H18" s="5" t="s">
        <v>30</v>
      </c>
      <c r="J18" s="4">
        <f t="shared" si="1"/>
        <v>4.46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61.4</v>
      </c>
      <c r="F19" s="23">
        <v>4.21</v>
      </c>
      <c r="G19" s="23">
        <f t="shared" si="0"/>
        <v>0.25849399999999995</v>
      </c>
      <c r="H19" s="5" t="s">
        <v>25</v>
      </c>
      <c r="J19" s="4">
        <f t="shared" si="1"/>
        <v>4.29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28.8</v>
      </c>
      <c r="F20" s="23">
        <v>2.82</v>
      </c>
      <c r="G20" s="23">
        <f t="shared" si="0"/>
        <v>8.1215999999999997E-2</v>
      </c>
      <c r="H20" s="5" t="s">
        <v>25</v>
      </c>
      <c r="J20" s="4">
        <f t="shared" si="1"/>
        <v>2.88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16</v>
      </c>
      <c r="F21" s="23">
        <v>2.69</v>
      </c>
      <c r="G21" s="23">
        <f t="shared" si="0"/>
        <v>4.3040000000000002E-2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38.4</v>
      </c>
      <c r="F22" s="23">
        <v>5.43</v>
      </c>
      <c r="G22" s="23">
        <f t="shared" si="0"/>
        <v>0.20851199999999998</v>
      </c>
      <c r="H22" s="5" t="s">
        <v>30</v>
      </c>
      <c r="J22" s="4">
        <f t="shared" si="1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16</v>
      </c>
      <c r="F23" s="23">
        <v>2.69</v>
      </c>
      <c r="G23" s="23">
        <f t="shared" si="0"/>
        <v>4.3040000000000002E-2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9.6999999999999993</v>
      </c>
      <c r="F24" s="23">
        <v>2.1800000000000002</v>
      </c>
      <c r="G24" s="23">
        <f t="shared" si="0"/>
        <v>2.1146000000000002E-2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851</v>
      </c>
      <c r="F25" s="23">
        <v>2.19</v>
      </c>
      <c r="G25" s="23">
        <f t="shared" si="0"/>
        <v>3.7273800000000001</v>
      </c>
      <c r="H25" s="5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3">
        <v>0</v>
      </c>
      <c r="G27" s="23">
        <f t="shared" si="0"/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3">
        <v>0</v>
      </c>
      <c r="G28" s="23">
        <f t="shared" si="0"/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10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3">
        <v>0</v>
      </c>
      <c r="G30" s="5">
        <v>15.96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3">
        <v>0</v>
      </c>
      <c r="G31" s="23">
        <f t="shared" si="0"/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673</v>
      </c>
      <c r="F32" s="23">
        <v>1.81</v>
      </c>
      <c r="G32" s="23">
        <f t="shared" si="0"/>
        <v>1.2181300000000002</v>
      </c>
      <c r="H32" s="5" t="s">
        <v>25</v>
      </c>
      <c r="J32" s="4">
        <f t="shared" si="1"/>
        <v>1.85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601</v>
      </c>
      <c r="F33" s="23">
        <v>1.81</v>
      </c>
      <c r="G33" s="23">
        <f t="shared" si="0"/>
        <v>1.0878099999999999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20</v>
      </c>
      <c r="F35" s="23">
        <v>8.9600000000000009</v>
      </c>
      <c r="G35" s="23">
        <f t="shared" si="0"/>
        <v>65.408000000000001</v>
      </c>
      <c r="H35" s="5"/>
      <c r="J35" s="4">
        <f t="shared" si="1"/>
        <v>9.14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51.6</v>
      </c>
      <c r="F36" s="23">
        <v>3.88</v>
      </c>
      <c r="G36" s="23">
        <f t="shared" si="0"/>
        <v>4.8049920000000004</v>
      </c>
      <c r="H36" s="5"/>
      <c r="J36" s="4">
        <f t="shared" si="1"/>
        <v>3.96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487.90297299999992</v>
      </c>
      <c r="H37" s="29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1.35</v>
      </c>
      <c r="F39" s="5">
        <v>293.77</v>
      </c>
      <c r="G39" s="22">
        <f>E39*F39*B39/1000</f>
        <v>144.75516749999997</v>
      </c>
      <c r="H39" s="5" t="s">
        <v>12</v>
      </c>
      <c r="J39" s="4">
        <f t="shared" si="1"/>
        <v>299.64999999999998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22"/>
      <c r="H40" s="8"/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61</v>
      </c>
      <c r="E41" s="5">
        <v>1.35</v>
      </c>
      <c r="F41" s="5">
        <v>230.96</v>
      </c>
      <c r="G41" s="22">
        <f t="shared" ref="G41" si="2">E41*F41*B41/1000</f>
        <v>113.80554000000002</v>
      </c>
      <c r="H41" s="5"/>
      <c r="J41" s="4">
        <f t="shared" si="1"/>
        <v>235.58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5">
        <f>SUM(G39:G41)</f>
        <v>258.56070749999998</v>
      </c>
      <c r="H42" s="29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64</v>
      </c>
      <c r="B44" s="5">
        <v>365</v>
      </c>
      <c r="C44" s="5" t="s">
        <v>10</v>
      </c>
      <c r="D44" s="5" t="s">
        <v>59</v>
      </c>
      <c r="E44" s="23">
        <v>0.39600000000000002</v>
      </c>
      <c r="F44" s="5">
        <v>542.24</v>
      </c>
      <c r="G44" s="23">
        <f>E44*F44*B44/1000</f>
        <v>78.375369599999999</v>
      </c>
      <c r="H44" s="5"/>
      <c r="J44" s="4">
        <f t="shared" si="1"/>
        <v>553.08000000000004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5">
        <f>SUM(G44)</f>
        <v>78.375369599999999</v>
      </c>
      <c r="H45" s="29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/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4.3099999999999996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9.0500000000000007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8.18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4.3099999999999996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17.23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43.08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4.1399999999999997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4.4800000000000004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17.23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43.08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24.99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26.71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4.57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4.05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8.6199999999999992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86.16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43.08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29">
        <f>SUM(G49:G108)</f>
        <v>353.27000000000004</v>
      </c>
      <c r="H109" s="29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43.08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34.46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4.3099999999999996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22.85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29.9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4.4800000000000004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4.1399999999999997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9.58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42.87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5.41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16.09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4.57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60.31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42.22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51.69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43.94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25.85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7.75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9.48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13.6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25.85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4.3099999999999996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29">
        <f>SUM(G112:G154)</f>
        <v>506.74000000000007</v>
      </c>
      <c r="H155" s="29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10</v>
      </c>
      <c r="D157" s="5" t="s">
        <v>19</v>
      </c>
      <c r="E157" s="5">
        <v>4</v>
      </c>
      <c r="F157" s="5">
        <f>ROUND(G157/E157/B157*1000,2)</f>
        <v>154.99</v>
      </c>
      <c r="G157" s="23">
        <v>226.28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5">
        <f>SUM(G157)</f>
        <v>226.28</v>
      </c>
      <c r="H158" s="29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22</v>
      </c>
      <c r="D161" s="5" t="s">
        <v>71</v>
      </c>
      <c r="E161" s="5">
        <v>2</v>
      </c>
      <c r="F161" s="5">
        <f>ROUND(G161/E161/B161*1000,2)</f>
        <v>9005</v>
      </c>
      <c r="G161" s="23">
        <v>216.12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SUM(G160:G162)</f>
        <v>216.12</v>
      </c>
      <c r="H163" s="29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10.35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9">
        <f>SUM(G165:G167)</f>
        <v>10.35</v>
      </c>
      <c r="H168" s="29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9">
        <f>SUM(G170:G171)</f>
        <v>0</v>
      </c>
      <c r="H172" s="29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28.86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4.1399999999999997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9">
        <f>SUM(G174:G175)</f>
        <v>33</v>
      </c>
      <c r="H176" s="29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f>107.6+10</f>
        <v>117.6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9">
        <f>SUM(G178)</f>
        <v>117.6</v>
      </c>
      <c r="H179" s="29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f>25+8.1</f>
        <v>33.1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9">
        <f>SUM(G182:G184)</f>
        <v>33.1</v>
      </c>
      <c r="H185" s="29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7.79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3.91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9">
        <f>SUM(G187:G193)</f>
        <v>11.7</v>
      </c>
      <c r="H194" s="29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29">
        <f>SUM(G196:G205)</f>
        <v>0</v>
      </c>
      <c r="H206" s="29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8">
        <f>G37+G42+G45+G109+G155+G158+G163+G168+G172+G176+G179+G185+G194+G206+G4</f>
        <v>2592.2190500999995</v>
      </c>
      <c r="H207" s="29"/>
    </row>
    <row r="209" spans="1:8" ht="11.25" x14ac:dyDescent="0.2">
      <c r="E209" s="4" t="s">
        <v>241</v>
      </c>
      <c r="F209" s="4">
        <v>26.53</v>
      </c>
      <c r="G209" s="20">
        <f>G207*1000/F210/12</f>
        <v>26.530046936406951</v>
      </c>
      <c r="H209" s="21">
        <f>F209/G209</f>
        <v>0.99999823082080996</v>
      </c>
    </row>
    <row r="210" spans="1:8" ht="11.25" x14ac:dyDescent="0.2">
      <c r="E210" s="4" t="s">
        <v>242</v>
      </c>
      <c r="F210" s="4">
        <v>8142.4</v>
      </c>
      <c r="G210" s="39">
        <f>F210*F209*12/1000</f>
        <v>2592.2144640000001</v>
      </c>
    </row>
    <row r="211" spans="1:8" ht="11.25" x14ac:dyDescent="0.2">
      <c r="G211" s="20"/>
    </row>
    <row r="212" spans="1:8" ht="11.25" x14ac:dyDescent="0.2">
      <c r="F212" s="4" t="s">
        <v>243</v>
      </c>
      <c r="G212" s="20">
        <f>G210-G207</f>
        <v>-4.5860999994147278E-3</v>
      </c>
      <c r="H212" s="19">
        <f>G214-G207</f>
        <v>-259.22603249999929</v>
      </c>
    </row>
    <row r="213" spans="1:8" ht="11.25" x14ac:dyDescent="0.2">
      <c r="G213" s="20"/>
    </row>
    <row r="214" spans="1:8" ht="11.25" x14ac:dyDescent="0.2">
      <c r="G214" s="20">
        <f>G210*0.9</f>
        <v>2332.9930176000003</v>
      </c>
    </row>
    <row r="215" spans="1:8" ht="11.25" x14ac:dyDescent="0.2">
      <c r="F215" s="4" t="s">
        <v>244</v>
      </c>
      <c r="G215" s="39">
        <f>G210*0.1</f>
        <v>259.22144640000005</v>
      </c>
    </row>
    <row r="216" spans="1:8" ht="11.25" x14ac:dyDescent="0.2">
      <c r="G216" s="20">
        <f>SUM(G214:G215)</f>
        <v>2592.2144640000001</v>
      </c>
    </row>
    <row r="218" spans="1:8" ht="11.25" customHeight="1" x14ac:dyDescent="0.2">
      <c r="A218" s="32" t="s">
        <v>250</v>
      </c>
      <c r="B218" s="32"/>
      <c r="C218" s="32"/>
      <c r="D218" s="32"/>
      <c r="E218" s="32"/>
      <c r="F218" s="32"/>
      <c r="G218" s="32" t="s">
        <v>251</v>
      </c>
    </row>
    <row r="219" spans="1:8" ht="11.25" x14ac:dyDescent="0.2"/>
    <row r="220" spans="1:8" ht="11.25" x14ac:dyDescent="0.2"/>
    <row r="221" spans="1:8" ht="11.25" x14ac:dyDescent="0.2"/>
    <row r="222" spans="1:8" ht="11.25" x14ac:dyDescent="0.2">
      <c r="A222" s="32" t="s">
        <v>252</v>
      </c>
      <c r="B222" s="32"/>
      <c r="C222" s="32"/>
      <c r="D222" s="32"/>
      <c r="E222" s="32"/>
      <c r="F222" s="32"/>
      <c r="G222" s="32" t="s">
        <v>253</v>
      </c>
    </row>
    <row r="223" spans="1:8" ht="11.25" x14ac:dyDescent="0.2"/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>
      <c r="A229" s="4" t="s">
        <v>254</v>
      </c>
    </row>
    <row r="230" spans="1:1" ht="11.25" x14ac:dyDescent="0.2">
      <c r="A230" s="4" t="s">
        <v>255</v>
      </c>
    </row>
    <row r="231" spans="1:1" ht="11.2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2016-11-10T09:07:26Z</dcterms:modified>
</cp:coreProperties>
</file>