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 refMode="R1C1"/>
</workbook>
</file>

<file path=xl/calcChain.xml><?xml version="1.0" encoding="utf-8"?>
<calcChain xmlns="http://schemas.openxmlformats.org/spreadsheetml/2006/main">
  <c r="H127" i="3" l="1"/>
  <c r="K146" i="3" l="1"/>
  <c r="J128" i="3"/>
  <c r="J127" i="3"/>
  <c r="J126" i="3"/>
  <c r="G41" i="3"/>
  <c r="G44" i="3"/>
  <c r="G45" i="3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G158" i="3"/>
  <c r="G159" i="3" s="1"/>
  <c r="F212" i="3"/>
  <c r="G213" i="3" s="1"/>
  <c r="G207" i="3"/>
  <c r="G195" i="3"/>
  <c r="G186" i="3"/>
  <c r="G180" i="3"/>
  <c r="G177" i="3"/>
  <c r="G173" i="3"/>
  <c r="G169" i="3"/>
  <c r="G164" i="3"/>
  <c r="G156" i="3"/>
  <c r="G110" i="3"/>
  <c r="G37" i="3" l="1"/>
  <c r="G42" i="3"/>
  <c r="G217" i="3"/>
  <c r="G218" i="3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211" i="2"/>
  <c r="F211" i="2"/>
  <c r="G212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8" i="3" l="1"/>
  <c r="H212" i="3" s="1"/>
  <c r="G219" i="3"/>
  <c r="G207" i="2"/>
  <c r="H211" i="2" s="1"/>
  <c r="G216" i="2"/>
  <c r="G214" i="2"/>
  <c r="G217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5" i="3" l="1"/>
  <c r="G212" i="3"/>
  <c r="H215" i="3"/>
  <c r="G218" i="2"/>
  <c r="H214" i="2"/>
</calcChain>
</file>

<file path=xl/sharedStrings.xml><?xml version="1.0" encoding="utf-8"?>
<sst xmlns="http://schemas.openxmlformats.org/spreadsheetml/2006/main" count="1918" uniqueCount="250">
  <si>
    <t>Ореховый бульв., д.37,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</si>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</sst>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9" sqref="A49"/>
    </sheetView>
  </sheetViews>
  <sheetFormatPr defaultRowHeight="11.25" customHeight="1" x14ac:dyDescent="0.2"/>
  <cols>
    <col min="1" max="1" width="40.85546875" style="4" customWidth="1"/>
    <col min="2" max="16384" width="9.140625" style="4"/>
  </cols>
  <sheetData>
    <row r="1" spans="1:8" s="1" customFormat="1" ht="15.75" x14ac:dyDescent="0.25">
      <c r="A1" s="5" t="s">
        <v>237</v>
      </c>
    </row>
    <row r="2" spans="1:8" s="1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1.25" customHeight="1" x14ac:dyDescent="0.2">
      <c r="A3" s="2" t="s">
        <v>1</v>
      </c>
      <c r="B3" s="41" t="s">
        <v>2</v>
      </c>
      <c r="C3" s="41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7" t="s">
        <v>8</v>
      </c>
      <c r="B4" s="37"/>
      <c r="C4" s="37"/>
      <c r="D4" s="37"/>
      <c r="E4" s="37"/>
      <c r="F4" s="37"/>
      <c r="G4" s="37"/>
      <c r="H4" s="37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162</v>
      </c>
      <c r="F5" s="3">
        <v>2.2799999999999998</v>
      </c>
      <c r="G5" s="3">
        <v>110.43899999999999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162</v>
      </c>
      <c r="F6" s="3">
        <v>3.23</v>
      </c>
      <c r="G6" s="3">
        <v>6.2789999999999999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567</v>
      </c>
      <c r="F7" s="3">
        <v>1.99</v>
      </c>
      <c r="G7" s="3">
        <v>58.673000000000002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567</v>
      </c>
      <c r="F8" s="3">
        <v>2.54</v>
      </c>
      <c r="G8" s="3">
        <v>17.282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54.5</v>
      </c>
      <c r="F9" s="3">
        <v>3.08</v>
      </c>
      <c r="G9" s="3">
        <v>50.19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4.4000000000000004</v>
      </c>
      <c r="F11" s="3">
        <v>3.25</v>
      </c>
      <c r="G11" s="3">
        <v>4.2759999999999998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62.8</v>
      </c>
      <c r="F13" s="3">
        <v>8.3699999999999992</v>
      </c>
      <c r="G13" s="3">
        <v>0.52600000000000002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2917.2</v>
      </c>
      <c r="F14" s="3">
        <v>2.78</v>
      </c>
      <c r="G14" s="3">
        <v>8.11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128</v>
      </c>
      <c r="F15" s="3">
        <v>1.73</v>
      </c>
      <c r="G15" s="3">
        <v>0.221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8.6</v>
      </c>
      <c r="F17" s="3">
        <v>4.04</v>
      </c>
      <c r="G17" s="3">
        <v>6.9000000000000006E-2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18</v>
      </c>
      <c r="F20" s="3">
        <v>2.4900000000000002</v>
      </c>
      <c r="G20" s="3">
        <v>4.4999999999999998E-2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10.8</v>
      </c>
      <c r="F21" s="3">
        <v>5.0199999999999996</v>
      </c>
      <c r="G21" s="3">
        <v>5.3999999999999999E-2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18</v>
      </c>
      <c r="F22" s="3">
        <v>2.4900000000000002</v>
      </c>
      <c r="G22" s="3">
        <v>4.4999999999999998E-2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10.5</v>
      </c>
      <c r="F23" s="3">
        <v>2.02</v>
      </c>
      <c r="G23" s="3">
        <v>2.1000000000000001E-2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1137</v>
      </c>
      <c r="F24" s="3">
        <v>2.0299999999999998</v>
      </c>
      <c r="G24" s="3">
        <v>4.6159999999999997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17.309999999999999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907</v>
      </c>
      <c r="F31" s="3">
        <v>1.67</v>
      </c>
      <c r="G31" s="3">
        <v>1.5149999999999999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810</v>
      </c>
      <c r="F32" s="3">
        <v>1.67</v>
      </c>
      <c r="G32" s="3">
        <v>1.353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20</v>
      </c>
      <c r="F34" s="3">
        <v>8.2899999999999991</v>
      </c>
      <c r="G34" s="3">
        <v>60.517000000000003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41</v>
      </c>
      <c r="F35" s="3">
        <v>3.59</v>
      </c>
      <c r="G35" s="3">
        <v>3.5329999999999999</v>
      </c>
      <c r="H35" s="3"/>
    </row>
    <row r="36" spans="1:8" s="10" customFormat="1" ht="11.25" customHeight="1" x14ac:dyDescent="0.2">
      <c r="A36" s="36" t="s">
        <v>56</v>
      </c>
      <c r="B36" s="36"/>
      <c r="C36" s="36"/>
      <c r="D36" s="36"/>
      <c r="E36" s="36"/>
      <c r="F36" s="36"/>
      <c r="G36" s="9">
        <f>SUM(G5:G35)</f>
        <v>365.56400000000008</v>
      </c>
      <c r="H36" s="9"/>
    </row>
    <row r="37" spans="1:8" ht="11.25" customHeight="1" x14ac:dyDescent="0.2">
      <c r="A37" s="37" t="s">
        <v>57</v>
      </c>
      <c r="B37" s="37"/>
      <c r="C37" s="37"/>
      <c r="D37" s="37"/>
      <c r="E37" s="37"/>
      <c r="F37" s="37"/>
      <c r="G37" s="37"/>
      <c r="H37" s="37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1.72</v>
      </c>
      <c r="F38" s="3">
        <v>185.48</v>
      </c>
      <c r="G38" s="3">
        <v>116.444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1.72</v>
      </c>
      <c r="F40" s="3">
        <v>228.19</v>
      </c>
      <c r="G40" s="3">
        <v>143.25800000000001</v>
      </c>
      <c r="H40" s="3"/>
    </row>
    <row r="41" spans="1:8" s="10" customFormat="1" ht="11.25" customHeight="1" x14ac:dyDescent="0.2">
      <c r="A41" s="36" t="s">
        <v>61</v>
      </c>
      <c r="B41" s="36"/>
      <c r="C41" s="36"/>
      <c r="D41" s="36"/>
      <c r="E41" s="36"/>
      <c r="F41" s="36"/>
      <c r="G41" s="9">
        <f>SUM(G38:G40)</f>
        <v>259.702</v>
      </c>
      <c r="H41" s="9"/>
    </row>
    <row r="42" spans="1:8" ht="11.25" customHeight="1" x14ac:dyDescent="0.2">
      <c r="A42" s="37" t="s">
        <v>62</v>
      </c>
      <c r="B42" s="37"/>
      <c r="C42" s="37"/>
      <c r="D42" s="37"/>
      <c r="E42" s="37"/>
      <c r="F42" s="37"/>
      <c r="G42" s="37"/>
      <c r="H42" s="37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16.649999999999999</v>
      </c>
      <c r="F43" s="3">
        <v>17.7</v>
      </c>
      <c r="G43" s="3">
        <v>107.56699999999999</v>
      </c>
      <c r="H43" s="3"/>
    </row>
    <row r="44" spans="1:8" s="10" customFormat="1" ht="11.25" customHeight="1" x14ac:dyDescent="0.2">
      <c r="A44" s="36" t="s">
        <v>64</v>
      </c>
      <c r="B44" s="36"/>
      <c r="C44" s="36"/>
      <c r="D44" s="36"/>
      <c r="E44" s="36"/>
      <c r="F44" s="36"/>
      <c r="G44" s="9">
        <f>SUM(G43)</f>
        <v>107.56699999999999</v>
      </c>
      <c r="H44" s="9"/>
    </row>
    <row r="45" spans="1:8" ht="11.25" customHeight="1" x14ac:dyDescent="0.2">
      <c r="A45" s="37" t="s">
        <v>65</v>
      </c>
      <c r="B45" s="37"/>
      <c r="C45" s="37"/>
      <c r="D45" s="37"/>
      <c r="E45" s="37"/>
      <c r="F45" s="37"/>
      <c r="G45" s="37"/>
      <c r="H45" s="37"/>
    </row>
    <row r="46" spans="1:8" ht="11.25" customHeight="1" x14ac:dyDescent="0.2">
      <c r="A46" s="37" t="s">
        <v>66</v>
      </c>
      <c r="B46" s="37"/>
      <c r="C46" s="37"/>
      <c r="D46" s="37"/>
      <c r="E46" s="37"/>
      <c r="F46" s="37"/>
      <c r="G46" s="37"/>
      <c r="H46" s="37"/>
    </row>
    <row r="47" spans="1:8" ht="11.25" customHeight="1" x14ac:dyDescent="0.2">
      <c r="A47" s="37" t="s">
        <v>67</v>
      </c>
      <c r="B47" s="37"/>
      <c r="C47" s="37"/>
      <c r="D47" s="37"/>
      <c r="E47" s="37"/>
      <c r="F47" s="37"/>
      <c r="G47" s="37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837.4</v>
      </c>
      <c r="F53" s="3">
        <v>0</v>
      </c>
      <c r="G53" s="3">
        <v>50.92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4.2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8.83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7.99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128</v>
      </c>
      <c r="F73" s="3">
        <v>0</v>
      </c>
      <c r="G73" s="3">
        <v>4.2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16.82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42.04</v>
      </c>
      <c r="H76" s="3" t="s">
        <v>71</v>
      </c>
    </row>
    <row r="77" spans="1:8" ht="11.25" customHeight="1" x14ac:dyDescent="0.2">
      <c r="A77" s="39" t="s">
        <v>102</v>
      </c>
      <c r="B77" s="40"/>
      <c r="C77" s="40"/>
      <c r="D77" s="40"/>
      <c r="E77" s="40"/>
      <c r="F77" s="40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14</v>
      </c>
      <c r="F78" s="3">
        <v>0</v>
      </c>
      <c r="G78" s="3">
        <v>4.04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32</v>
      </c>
      <c r="F80" s="3">
        <v>0</v>
      </c>
      <c r="G80" s="3">
        <v>4.37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9" t="s">
        <v>108</v>
      </c>
      <c r="B83" s="40"/>
      <c r="C83" s="40"/>
      <c r="D83" s="40"/>
      <c r="E83" s="40"/>
      <c r="F83" s="40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16.82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42.04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24.38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26.07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592</v>
      </c>
      <c r="F99" s="3">
        <v>0</v>
      </c>
      <c r="G99" s="3">
        <v>4.46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3.95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8.41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84.08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42.04</v>
      </c>
      <c r="H107" s="3"/>
    </row>
    <row r="108" spans="1:8" s="10" customFormat="1" ht="11.25" customHeight="1" x14ac:dyDescent="0.2">
      <c r="A108" s="36" t="s">
        <v>134</v>
      </c>
      <c r="B108" s="36"/>
      <c r="C108" s="36"/>
      <c r="D108" s="36"/>
      <c r="E108" s="36"/>
      <c r="F108" s="36"/>
      <c r="G108" s="9">
        <f>SUM(G48:G107)</f>
        <v>395.65999999999997</v>
      </c>
      <c r="H108" s="9"/>
    </row>
    <row r="109" spans="1:8" ht="11.25" customHeight="1" x14ac:dyDescent="0.2">
      <c r="A109" s="37" t="s">
        <v>102</v>
      </c>
      <c r="B109" s="37"/>
      <c r="C109" s="37"/>
      <c r="D109" s="37"/>
      <c r="E109" s="37"/>
      <c r="F109" s="37"/>
      <c r="G109" s="37"/>
      <c r="H109" s="37"/>
    </row>
    <row r="110" spans="1:8" ht="11.25" customHeight="1" x14ac:dyDescent="0.2">
      <c r="A110" s="37" t="s">
        <v>135</v>
      </c>
      <c r="B110" s="37"/>
      <c r="C110" s="37"/>
      <c r="D110" s="37"/>
      <c r="E110" s="37"/>
      <c r="F110" s="37"/>
      <c r="G110" s="37"/>
      <c r="H110" s="37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42.04</v>
      </c>
      <c r="H114" s="3" t="s">
        <v>125</v>
      </c>
    </row>
    <row r="115" spans="1:8" ht="11.25" customHeight="1" x14ac:dyDescent="0.2">
      <c r="A115" s="3" t="s">
        <v>140</v>
      </c>
      <c r="B115" s="3">
        <v>3</v>
      </c>
      <c r="C115" s="3" t="s">
        <v>125</v>
      </c>
      <c r="D115" s="3" t="s">
        <v>70</v>
      </c>
      <c r="E115" s="3">
        <v>0</v>
      </c>
      <c r="F115" s="3">
        <v>0</v>
      </c>
      <c r="G115" s="3">
        <v>33.630000000000003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4.2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8.41</v>
      </c>
      <c r="G119" s="3">
        <v>8.41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29.17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4.37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4.04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33.159999999999997</v>
      </c>
      <c r="G124" s="3">
        <v>33.159999999999997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8.41</v>
      </c>
      <c r="G125" s="3">
        <v>8.41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71.39</v>
      </c>
      <c r="G126" s="3">
        <v>71.39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4.46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58.86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41.2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50.45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42.88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25.22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7.57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9.25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25.22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4.2</v>
      </c>
      <c r="H153" s="3"/>
    </row>
    <row r="154" spans="1:8" s="10" customFormat="1" ht="11.25" customHeight="1" x14ac:dyDescent="0.2">
      <c r="A154" s="36" t="s">
        <v>179</v>
      </c>
      <c r="B154" s="36"/>
      <c r="C154" s="36"/>
      <c r="D154" s="36"/>
      <c r="E154" s="36"/>
      <c r="F154" s="36"/>
      <c r="G154" s="9">
        <f>SUM(G111:G153)</f>
        <v>536.20000000000005</v>
      </c>
      <c r="H154" s="9"/>
    </row>
    <row r="155" spans="1:8" ht="11.25" customHeight="1" x14ac:dyDescent="0.2">
      <c r="A155" s="37" t="s">
        <v>180</v>
      </c>
      <c r="B155" s="37"/>
      <c r="C155" s="37"/>
      <c r="D155" s="37"/>
      <c r="E155" s="37"/>
      <c r="F155" s="37"/>
      <c r="G155" s="37"/>
      <c r="H155" s="37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4</v>
      </c>
      <c r="F156" s="3">
        <v>99.3</v>
      </c>
      <c r="G156" s="3">
        <v>144.97999999999999</v>
      </c>
      <c r="H156" s="3" t="s">
        <v>155</v>
      </c>
    </row>
    <row r="157" spans="1:8" s="10" customFormat="1" ht="11.25" customHeight="1" x14ac:dyDescent="0.2">
      <c r="A157" s="36" t="s">
        <v>182</v>
      </c>
      <c r="B157" s="36"/>
      <c r="C157" s="36"/>
      <c r="D157" s="36"/>
      <c r="E157" s="36"/>
      <c r="F157" s="36"/>
      <c r="G157" s="9">
        <f>SUM(G156)</f>
        <v>144.97999999999999</v>
      </c>
      <c r="H157" s="9"/>
    </row>
    <row r="158" spans="1:8" ht="11.25" customHeight="1" x14ac:dyDescent="0.2">
      <c r="A158" s="37" t="s">
        <v>183</v>
      </c>
      <c r="B158" s="37"/>
      <c r="C158" s="37"/>
      <c r="D158" s="37"/>
      <c r="E158" s="37"/>
      <c r="F158" s="37"/>
      <c r="G158" s="37"/>
      <c r="H158" s="37"/>
    </row>
    <row r="159" spans="1:8" ht="11.25" customHeight="1" x14ac:dyDescent="0.2">
      <c r="A159" s="3" t="s">
        <v>184</v>
      </c>
      <c r="B159" s="3">
        <v>0</v>
      </c>
      <c r="C159" s="3" t="s">
        <v>185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0</v>
      </c>
      <c r="C160" s="3" t="s">
        <v>185</v>
      </c>
      <c r="D160" s="3" t="s">
        <v>70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6" t="s">
        <v>188</v>
      </c>
      <c r="B162" s="36"/>
      <c r="C162" s="36"/>
      <c r="D162" s="36"/>
      <c r="E162" s="36"/>
      <c r="F162" s="36"/>
      <c r="G162" s="9">
        <f>SUM(G159:G161)</f>
        <v>0</v>
      </c>
      <c r="H162" s="9"/>
    </row>
    <row r="163" spans="1:8" ht="11.25" customHeight="1" x14ac:dyDescent="0.2">
      <c r="A163" s="37" t="s">
        <v>189</v>
      </c>
      <c r="B163" s="37"/>
      <c r="C163" s="37"/>
      <c r="D163" s="37"/>
      <c r="E163" s="37"/>
      <c r="F163" s="37"/>
      <c r="G163" s="37"/>
      <c r="H163" s="37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6" t="s">
        <v>193</v>
      </c>
      <c r="B167" s="36"/>
      <c r="C167" s="36"/>
      <c r="D167" s="36"/>
      <c r="E167" s="36"/>
      <c r="F167" s="36"/>
      <c r="G167" s="9">
        <f>SUM(G164:G166)</f>
        <v>6.07</v>
      </c>
      <c r="H167" s="9"/>
    </row>
    <row r="168" spans="1:8" ht="11.25" customHeight="1" x14ac:dyDescent="0.2">
      <c r="A168" s="37" t="s">
        <v>194</v>
      </c>
      <c r="B168" s="37"/>
      <c r="C168" s="37"/>
      <c r="D168" s="37"/>
      <c r="E168" s="37"/>
      <c r="F168" s="37"/>
      <c r="G168" s="37"/>
      <c r="H168" s="37"/>
    </row>
    <row r="169" spans="1:8" ht="11.25" customHeight="1" x14ac:dyDescent="0.2">
      <c r="A169" s="3" t="s">
        <v>195</v>
      </c>
      <c r="B169" s="3">
        <v>0</v>
      </c>
      <c r="C169" s="3" t="s">
        <v>185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185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6" t="s">
        <v>197</v>
      </c>
      <c r="B171" s="36"/>
      <c r="C171" s="36"/>
      <c r="D171" s="36"/>
      <c r="E171" s="36"/>
      <c r="F171" s="36"/>
      <c r="G171" s="9">
        <f>SUM(G169:G170)</f>
        <v>0</v>
      </c>
      <c r="H171" s="9"/>
    </row>
    <row r="172" spans="1:8" ht="11.25" customHeight="1" x14ac:dyDescent="0.2">
      <c r="A172" s="37" t="s">
        <v>198</v>
      </c>
      <c r="B172" s="37"/>
      <c r="C172" s="37"/>
      <c r="D172" s="37"/>
      <c r="E172" s="37"/>
      <c r="F172" s="37"/>
      <c r="G172" s="37"/>
      <c r="H172" s="37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4.37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4.04</v>
      </c>
      <c r="H174" s="3" t="s">
        <v>200</v>
      </c>
    </row>
    <row r="175" spans="1:8" s="10" customFormat="1" ht="11.25" customHeight="1" x14ac:dyDescent="0.2">
      <c r="A175" s="36" t="s">
        <v>202</v>
      </c>
      <c r="B175" s="36"/>
      <c r="C175" s="36"/>
      <c r="D175" s="36"/>
      <c r="E175" s="36"/>
      <c r="F175" s="36"/>
      <c r="G175" s="9">
        <f>SUM(G173:G174)</f>
        <v>8.41</v>
      </c>
      <c r="H175" s="9"/>
    </row>
    <row r="176" spans="1:8" ht="11.25" customHeight="1" x14ac:dyDescent="0.2">
      <c r="A176" s="37" t="s">
        <v>203</v>
      </c>
      <c r="B176" s="37"/>
      <c r="C176" s="37"/>
      <c r="D176" s="37"/>
      <c r="E176" s="37"/>
      <c r="F176" s="37"/>
      <c r="G176" s="37"/>
      <c r="H176" s="37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136.25700000000001</v>
      </c>
      <c r="H177" s="3"/>
    </row>
    <row r="178" spans="1:8" s="10" customFormat="1" ht="11.25" customHeight="1" x14ac:dyDescent="0.2">
      <c r="A178" s="36" t="s">
        <v>205</v>
      </c>
      <c r="B178" s="36"/>
      <c r="C178" s="36"/>
      <c r="D178" s="36"/>
      <c r="E178" s="36"/>
      <c r="F178" s="36"/>
      <c r="G178" s="9">
        <f>SUM(G177)</f>
        <v>136.25700000000001</v>
      </c>
      <c r="H178" s="9"/>
    </row>
    <row r="179" spans="1:8" ht="11.25" customHeight="1" x14ac:dyDescent="0.2">
      <c r="A179" s="37" t="s">
        <v>206</v>
      </c>
      <c r="B179" s="37"/>
      <c r="C179" s="37"/>
      <c r="D179" s="37"/>
      <c r="E179" s="37"/>
      <c r="F179" s="37"/>
      <c r="G179" s="37"/>
      <c r="H179" s="37"/>
    </row>
    <row r="180" spans="1:8" ht="11.25" customHeight="1" x14ac:dyDescent="0.2">
      <c r="A180" s="37" t="s">
        <v>53</v>
      </c>
      <c r="B180" s="37"/>
      <c r="C180" s="37"/>
      <c r="D180" s="37"/>
      <c r="E180" s="37"/>
      <c r="F180" s="37"/>
      <c r="G180" s="37"/>
      <c r="H180" s="37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47.77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6" t="s">
        <v>210</v>
      </c>
      <c r="B184" s="36"/>
      <c r="C184" s="36"/>
      <c r="D184" s="36"/>
      <c r="E184" s="36"/>
      <c r="F184" s="36"/>
      <c r="G184" s="9">
        <f>SUM(G181:G183)</f>
        <v>47.77</v>
      </c>
      <c r="H184" s="9"/>
    </row>
    <row r="185" spans="1:8" ht="11.25" customHeight="1" x14ac:dyDescent="0.2">
      <c r="A185" s="37" t="s">
        <v>211</v>
      </c>
      <c r="B185" s="37"/>
      <c r="C185" s="37"/>
      <c r="D185" s="37"/>
      <c r="E185" s="37"/>
      <c r="F185" s="37"/>
      <c r="G185" s="37"/>
      <c r="H185" s="37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10.59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5.31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6" t="s">
        <v>220</v>
      </c>
      <c r="B193" s="36"/>
      <c r="C193" s="36"/>
      <c r="D193" s="36"/>
      <c r="E193" s="36"/>
      <c r="F193" s="36"/>
      <c r="G193" s="9">
        <f>SUM(G186:G192)</f>
        <v>15.899999999999999</v>
      </c>
      <c r="H193" s="9"/>
    </row>
    <row r="194" spans="1:8" ht="11.25" customHeight="1" x14ac:dyDescent="0.2">
      <c r="A194" s="37" t="s">
        <v>221</v>
      </c>
      <c r="B194" s="37"/>
      <c r="C194" s="37"/>
      <c r="D194" s="37"/>
      <c r="E194" s="37"/>
      <c r="F194" s="37"/>
      <c r="G194" s="37"/>
      <c r="H194" s="37"/>
    </row>
    <row r="195" spans="1:8" ht="11.25" customHeight="1" x14ac:dyDescent="0.2">
      <c r="A195" s="3" t="s">
        <v>222</v>
      </c>
      <c r="B195" s="3">
        <v>0</v>
      </c>
      <c r="C195" s="3" t="s">
        <v>185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185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185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185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185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185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185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185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185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36" t="s">
        <v>235</v>
      </c>
      <c r="B205" s="36"/>
      <c r="C205" s="36"/>
      <c r="D205" s="36"/>
      <c r="E205" s="36"/>
      <c r="F205" s="36"/>
      <c r="G205" s="9">
        <f>SUM(G195:G204)</f>
        <v>0</v>
      </c>
      <c r="H205" s="9"/>
    </row>
    <row r="206" spans="1:8" s="10" customFormat="1" ht="11.25" customHeight="1" x14ac:dyDescent="0.2">
      <c r="A206" s="36" t="s">
        <v>236</v>
      </c>
      <c r="B206" s="36"/>
      <c r="C206" s="36"/>
      <c r="D206" s="36"/>
      <c r="E206" s="36"/>
      <c r="F206" s="36"/>
      <c r="G206" s="9">
        <f>G36+G41+G44+G108+G154+G157+G162+G167+G171+G175+G178+G184+G193+G205</f>
        <v>2024.0800000000002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89" workbookViewId="0">
      <selection activeCell="A248" sqref="A248"/>
    </sheetView>
  </sheetViews>
  <sheetFormatPr defaultRowHeight="11.25" customHeight="1" x14ac:dyDescent="0.2"/>
  <cols>
    <col min="1" max="1" width="40.85546875" style="4" customWidth="1"/>
    <col min="2" max="6" width="9.140625" style="4"/>
    <col min="7" max="7" width="10" style="4" bestFit="1" customWidth="1"/>
    <col min="8" max="8" width="12.42578125" style="4" customWidth="1"/>
    <col min="9" max="16384" width="9.140625" style="4"/>
  </cols>
  <sheetData>
    <row r="1" spans="1:8" s="1" customFormat="1" ht="11.25" customHeight="1" x14ac:dyDescent="0.25">
      <c r="A1" s="5" t="s">
        <v>243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7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6" t="s">
        <v>242</v>
      </c>
      <c r="B4" s="13"/>
      <c r="C4" s="13"/>
      <c r="D4" s="12"/>
      <c r="E4" s="12"/>
      <c r="F4" s="12"/>
      <c r="G4" s="27">
        <v>214.7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162</v>
      </c>
      <c r="F6" s="23">
        <v>2.4167999999999998</v>
      </c>
      <c r="G6" s="23">
        <f>E6*F6*B6/1000</f>
        <v>117.45648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162</v>
      </c>
      <c r="F7" s="23">
        <v>3.4238</v>
      </c>
      <c r="G7" s="23">
        <f t="shared" ref="G7:G36" si="0">E7*F7*B7/1000</f>
        <v>6.6558672000000003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567</v>
      </c>
      <c r="F8" s="23">
        <v>2.1093999999999999</v>
      </c>
      <c r="G8" s="23">
        <f t="shared" si="0"/>
        <v>62.193549599999997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567</v>
      </c>
      <c r="F9" s="23">
        <v>2.6924000000000001</v>
      </c>
      <c r="G9" s="23">
        <f t="shared" si="0"/>
        <v>18.319089600000002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3">
        <v>3.2648000000000001</v>
      </c>
      <c r="G10" s="23">
        <f t="shared" si="0"/>
        <v>53.379480000000001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3">
        <v>20.8078</v>
      </c>
      <c r="G11" s="23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3">
        <v>3.4450000000000003</v>
      </c>
      <c r="G12" s="23">
        <f t="shared" si="0"/>
        <v>4.5474000000000006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3">
        <v>8.8721999999999994</v>
      </c>
      <c r="G14" s="23">
        <f t="shared" si="0"/>
        <v>0.55717415999999986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3">
        <v>2.9468000000000001</v>
      </c>
      <c r="G15" s="23">
        <f t="shared" si="0"/>
        <v>8.5964049599999992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128</v>
      </c>
      <c r="F16" s="23">
        <v>1.8338000000000001</v>
      </c>
      <c r="G16" s="23">
        <f t="shared" si="0"/>
        <v>0.2347264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3">
        <v>0</v>
      </c>
      <c r="G17" s="2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3">
        <v>4.2824</v>
      </c>
      <c r="G18" s="23">
        <f t="shared" si="0"/>
        <v>7.3657280000000006E-2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3">
        <v>0</v>
      </c>
      <c r="G19" s="2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3">
        <v>2.7665999999999999</v>
      </c>
      <c r="G20" s="23">
        <f t="shared" si="0"/>
        <v>7.9678079999999998E-2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18</v>
      </c>
      <c r="F21" s="23">
        <v>2.6394000000000002</v>
      </c>
      <c r="G21" s="23">
        <f t="shared" si="0"/>
        <v>4.7509200000000008E-2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10.8</v>
      </c>
      <c r="F22" s="23">
        <v>5.3212000000000002</v>
      </c>
      <c r="G22" s="23">
        <f t="shared" si="0"/>
        <v>5.7468959999999999E-2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18</v>
      </c>
      <c r="F23" s="23">
        <v>2.6394000000000002</v>
      </c>
      <c r="G23" s="23">
        <f t="shared" si="0"/>
        <v>4.7509200000000008E-2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3">
        <v>2.1412</v>
      </c>
      <c r="G24" s="23">
        <f t="shared" si="0"/>
        <v>2.2482600000000002E-2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3">
        <v>2.1517999999999997</v>
      </c>
      <c r="G25" s="23">
        <f t="shared" si="0"/>
        <v>4.8931931999999998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3">
        <v>0</v>
      </c>
      <c r="G27" s="23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3">
        <v>0</v>
      </c>
      <c r="G28" s="23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3">
        <v>0</v>
      </c>
      <c r="G30" s="3">
        <v>17.309999999999999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3">
        <v>0</v>
      </c>
      <c r="G31" s="23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907</v>
      </c>
      <c r="F32" s="23">
        <v>1.7702</v>
      </c>
      <c r="G32" s="23">
        <f t="shared" si="0"/>
        <v>1.6055714000000001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23">
        <v>1.7702</v>
      </c>
      <c r="G33" s="23">
        <f t="shared" si="0"/>
        <v>1.433862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3">
        <v>8.7873999999999999</v>
      </c>
      <c r="G35" s="23">
        <f t="shared" si="0"/>
        <v>64.323768000000001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3">
        <v>3.8054000000000001</v>
      </c>
      <c r="G36" s="23">
        <f t="shared" si="0"/>
        <v>3.7445136000000003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387.21949743999983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1.72</v>
      </c>
      <c r="F39" s="3">
        <v>288.01</v>
      </c>
      <c r="G39" s="23">
        <f>E39*F39*B39/1000</f>
        <v>181.30805519999998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1.72</v>
      </c>
      <c r="F41" s="3">
        <v>228.19</v>
      </c>
      <c r="G41" s="23">
        <f t="shared" si="1"/>
        <v>143.65016880000002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25">
        <f>SUM(G39:G41)</f>
        <v>324.95822399999997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0.56000000000000005</v>
      </c>
      <c r="F44" s="3">
        <v>531.61</v>
      </c>
      <c r="G44" s="23">
        <f>E44*F44*B44/1000</f>
        <v>108.95878560000001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5">
        <f>SUM(G44)</f>
        <v>108.95878560000001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837.4</v>
      </c>
      <c r="F54" s="3">
        <v>0</v>
      </c>
      <c r="G54" s="3"/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4.2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8.83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7.99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128</v>
      </c>
      <c r="F74" s="3">
        <v>0</v>
      </c>
      <c r="G74" s="3">
        <v>4.2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16.82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42.04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14</v>
      </c>
      <c r="F79" s="3">
        <v>0</v>
      </c>
      <c r="G79" s="3">
        <v>4.04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32</v>
      </c>
      <c r="F81" s="3">
        <v>0</v>
      </c>
      <c r="G81" s="3">
        <v>4.37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16.82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42.04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24.38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26.07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592</v>
      </c>
      <c r="F100" s="3">
        <v>0</v>
      </c>
      <c r="G100" s="3">
        <v>4.46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3.95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8.41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44.08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22.04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284.74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42.04</v>
      </c>
      <c r="H115" s="3" t="s">
        <v>125</v>
      </c>
    </row>
    <row r="116" spans="1:8" ht="11.25" customHeight="1" x14ac:dyDescent="0.2">
      <c r="A116" s="3" t="s">
        <v>140</v>
      </c>
      <c r="B116" s="3">
        <v>3</v>
      </c>
      <c r="C116" s="3" t="s">
        <v>125</v>
      </c>
      <c r="D116" s="3" t="s">
        <v>70</v>
      </c>
      <c r="E116" s="3">
        <v>0</v>
      </c>
      <c r="F116" s="3">
        <v>0</v>
      </c>
      <c r="G116" s="3">
        <v>33.630000000000003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4.2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25.7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29.17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4.37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4.04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10.08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0</v>
      </c>
      <c r="F125" s="3">
        <v>0</v>
      </c>
      <c r="G125" s="3">
        <v>53.04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0</v>
      </c>
      <c r="F126" s="3">
        <v>0</v>
      </c>
      <c r="G126" s="3">
        <v>6.69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0</v>
      </c>
      <c r="F127" s="3">
        <v>0</v>
      </c>
      <c r="G127" s="3">
        <v>19.91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4.46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55.55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41.2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40.450000000000003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32.880000000000003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25.22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7.57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9.25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25.22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4.2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493.36999999999995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4</v>
      </c>
      <c r="F157" s="3">
        <v>91.5</v>
      </c>
      <c r="G157" s="23">
        <f>E157*F157*B157/1000</f>
        <v>133.95599999999999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5">
        <f>SUM(G157)</f>
        <v>133.95599999999999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0</v>
      </c>
      <c r="C160" s="3" t="s">
        <v>185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0</v>
      </c>
      <c r="C162" s="3" t="s">
        <v>185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11.65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185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185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24.42</v>
      </c>
      <c r="H174" s="3" t="s">
        <v>200</v>
      </c>
    </row>
    <row r="175" spans="1:8" ht="11.25" customHeight="1" x14ac:dyDescent="0.2">
      <c r="A175" s="3" t="s">
        <v>201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">
        <v>4.04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28.46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v>125.13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125.13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">
        <v>17.98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17.98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10.59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5.31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15.899999999999999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185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185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185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185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185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185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185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185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185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5">
        <f>G37+G42+G45+G109+G155+G158+G163+G168+G172+G176+G179+G185+G194+G206+G4</f>
        <v>2147.0225070399997</v>
      </c>
      <c r="H207" s="14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238</v>
      </c>
      <c r="F211" s="4">
        <f>(25.51*6+26.53*6)/12</f>
        <v>26.02</v>
      </c>
      <c r="G211" s="20">
        <f>G209*1000/F212/12</f>
        <v>0</v>
      </c>
      <c r="H211" s="21">
        <f>G212-G207</f>
        <v>2.1809600002598017E-3</v>
      </c>
    </row>
    <row r="212" spans="1:8" hidden="1" x14ac:dyDescent="0.2">
      <c r="E212" s="4" t="s">
        <v>239</v>
      </c>
      <c r="F212" s="4">
        <v>6876.2</v>
      </c>
      <c r="G212" s="22">
        <f>F212*F211*12/1000</f>
        <v>2147.024688</v>
      </c>
    </row>
    <row r="213" spans="1:8" hidden="1" x14ac:dyDescent="0.2">
      <c r="G213" s="20"/>
    </row>
    <row r="214" spans="1:8" hidden="1" x14ac:dyDescent="0.2">
      <c r="F214" s="4" t="s">
        <v>240</v>
      </c>
      <c r="G214" s="20">
        <f>G212-G209</f>
        <v>2147.024688</v>
      </c>
      <c r="H214" s="19">
        <f>G216-G209</f>
        <v>1932.3222192000001</v>
      </c>
    </row>
    <row r="215" spans="1:8" hidden="1" x14ac:dyDescent="0.2">
      <c r="G215" s="20"/>
    </row>
    <row r="216" spans="1:8" hidden="1" x14ac:dyDescent="0.2">
      <c r="G216" s="20">
        <f>G212*0.9</f>
        <v>1932.3222192000001</v>
      </c>
    </row>
    <row r="217" spans="1:8" hidden="1" x14ac:dyDescent="0.2">
      <c r="F217" s="4" t="s">
        <v>241</v>
      </c>
      <c r="G217" s="20">
        <f>G212*0.1</f>
        <v>214.70246880000002</v>
      </c>
    </row>
    <row r="218" spans="1:8" hidden="1" x14ac:dyDescent="0.2">
      <c r="G218" s="20">
        <f>SUM(G216:G217)</f>
        <v>2147.024688</v>
      </c>
    </row>
    <row r="219" spans="1:8" ht="11.25" hidden="1" customHeight="1" x14ac:dyDescent="0.2"/>
    <row r="222" spans="1:8" ht="11.25" customHeight="1" x14ac:dyDescent="0.2">
      <c r="A222" s="31" t="s">
        <v>244</v>
      </c>
      <c r="B222" s="31"/>
      <c r="C222" s="31"/>
      <c r="D222" s="31"/>
      <c r="E222" s="31"/>
      <c r="F222" s="31"/>
      <c r="G222" s="31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72" workbookViewId="0">
      <selection activeCell="H127" sqref="H127:H128"/>
    </sheetView>
  </sheetViews>
  <sheetFormatPr defaultRowHeight="11.25" x14ac:dyDescent="0.2"/>
  <cols>
    <col min="1" max="1" width="53.5703125" style="4" customWidth="1"/>
    <col min="2" max="6" width="9.140625" style="4"/>
    <col min="7" max="7" width="10" style="4" bestFit="1" customWidth="1"/>
    <col min="8" max="8" width="12.42578125" style="4" customWidth="1"/>
    <col min="9" max="16384" width="9.140625" style="4"/>
  </cols>
  <sheetData>
    <row r="1" spans="1:8" s="1" customFormat="1" ht="15.75" x14ac:dyDescent="0.25">
      <c r="A1" s="5" t="s">
        <v>246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7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8" ht="11.25" customHeight="1" x14ac:dyDescent="0.2">
      <c r="A4" s="26" t="s">
        <v>242</v>
      </c>
      <c r="B4" s="29"/>
      <c r="C4" s="29"/>
      <c r="D4" s="30"/>
      <c r="E4" s="30"/>
      <c r="F4" s="30"/>
      <c r="G4" s="27">
        <v>214.7</v>
      </c>
      <c r="H4" s="30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162</v>
      </c>
      <c r="F6" s="23">
        <v>2.65</v>
      </c>
      <c r="G6" s="23">
        <f t="shared" ref="G6:G36" si="0">ROUND(E6*F6*B6/1000,2)</f>
        <v>128.79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162</v>
      </c>
      <c r="F7" s="23">
        <v>3.78</v>
      </c>
      <c r="G7" s="23">
        <f t="shared" si="0"/>
        <v>7.35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567</v>
      </c>
      <c r="F8" s="23">
        <v>2.3199999999999998</v>
      </c>
      <c r="G8" s="23">
        <f t="shared" si="0"/>
        <v>68.400000000000006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567</v>
      </c>
      <c r="F9" s="23">
        <v>2.98</v>
      </c>
      <c r="G9" s="23">
        <f t="shared" si="0"/>
        <v>20.28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3">
        <v>3.58</v>
      </c>
      <c r="G10" s="23">
        <f t="shared" si="0"/>
        <v>58.53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3">
        <v>22.39</v>
      </c>
      <c r="G11" s="23">
        <f t="shared" si="0"/>
        <v>23.29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3">
        <v>3.81</v>
      </c>
      <c r="G12" s="23">
        <f t="shared" si="0"/>
        <v>5.03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3">
        <v>9.76</v>
      </c>
      <c r="G14" s="23">
        <f t="shared" si="0"/>
        <v>0.61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3">
        <v>3.25</v>
      </c>
      <c r="G15" s="23">
        <f t="shared" si="0"/>
        <v>9.48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128</v>
      </c>
      <c r="F16" s="23">
        <v>2.0299999999999998</v>
      </c>
      <c r="G16" s="23">
        <f t="shared" si="0"/>
        <v>0.26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3">
        <v>4.75</v>
      </c>
      <c r="G17" s="2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3">
        <v>4.7300000000000004</v>
      </c>
      <c r="G18" s="23">
        <f t="shared" si="0"/>
        <v>0.08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3">
        <v>4.54</v>
      </c>
      <c r="G19" s="2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3">
        <v>3.06</v>
      </c>
      <c r="G20" s="23">
        <f t="shared" si="0"/>
        <v>0.09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18</v>
      </c>
      <c r="F21" s="23">
        <v>2.92</v>
      </c>
      <c r="G21" s="23">
        <f t="shared" si="0"/>
        <v>0.05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10.8</v>
      </c>
      <c r="F22" s="23">
        <v>5.87</v>
      </c>
      <c r="G22" s="23">
        <f t="shared" si="0"/>
        <v>0.06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18</v>
      </c>
      <c r="F23" s="23">
        <v>2.92</v>
      </c>
      <c r="G23" s="23">
        <f t="shared" si="0"/>
        <v>0.05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3">
        <v>2.37</v>
      </c>
      <c r="G24" s="23">
        <f t="shared" si="0"/>
        <v>0.02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3">
        <v>2.3199999999999998</v>
      </c>
      <c r="G25" s="23">
        <f t="shared" si="0"/>
        <v>5.28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3">
        <v>0</v>
      </c>
      <c r="G27" s="23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4</v>
      </c>
      <c r="F28" s="23">
        <v>50.76</v>
      </c>
      <c r="G28" s="23">
        <f t="shared" si="0"/>
        <v>0.41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60</v>
      </c>
      <c r="F30" s="23">
        <v>8.6999999999999993</v>
      </c>
      <c r="G30" s="23">
        <f t="shared" si="0"/>
        <v>2.61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3">
        <v>0</v>
      </c>
      <c r="G31" s="23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907</v>
      </c>
      <c r="F32" s="23">
        <v>1.91</v>
      </c>
      <c r="G32" s="23">
        <f t="shared" si="0"/>
        <v>1.73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23">
        <v>1.91</v>
      </c>
      <c r="G33" s="23">
        <f t="shared" si="0"/>
        <v>1.55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3">
        <v>9.6199999999999992</v>
      </c>
      <c r="G35" s="23">
        <f t="shared" si="0"/>
        <v>70.42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3">
        <v>4.2</v>
      </c>
      <c r="G36" s="23">
        <f t="shared" si="0"/>
        <v>4.13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5">
        <f>SUM(G6:G36)</f>
        <v>408.50000000000006</v>
      </c>
      <c r="H37" s="28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4">
        <v>115.47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1.73</v>
      </c>
      <c r="F41" s="23">
        <v>257.07</v>
      </c>
      <c r="G41" s="34">
        <f t="shared" ref="G41" si="1">ROUND(E41*F41*B41/1000,2)</f>
        <v>162.77000000000001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8"/>
      <c r="G42" s="25">
        <f>SUM(G39:G41)</f>
        <v>278.24</v>
      </c>
      <c r="H42" s="28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0.55000000000000004</v>
      </c>
      <c r="F44" s="3">
        <v>536</v>
      </c>
      <c r="G44" s="34">
        <f t="shared" ref="G44" si="2">ROUND(E44*F44*B44/1000,2)</f>
        <v>107.9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5">
        <f>SUM(G44)</f>
        <v>107.9</v>
      </c>
      <c r="H45" s="28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/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31.58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0.79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32" t="s">
        <v>248</v>
      </c>
      <c r="B64" s="33"/>
      <c r="C64" s="33"/>
      <c r="D64" s="33"/>
      <c r="E64" s="33"/>
      <c r="F64" s="33"/>
      <c r="G64" s="33">
        <v>13.97</v>
      </c>
      <c r="H64" s="33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88</v>
      </c>
      <c r="B66" s="3">
        <v>1</v>
      </c>
      <c r="C66" s="3" t="s">
        <v>69</v>
      </c>
      <c r="D66" s="3" t="s">
        <v>47</v>
      </c>
      <c r="E66" s="3">
        <v>0</v>
      </c>
      <c r="F66" s="3">
        <v>0</v>
      </c>
      <c r="G66" s="3">
        <v>0</v>
      </c>
      <c r="H66" s="3" t="s">
        <v>71</v>
      </c>
    </row>
    <row r="67" spans="1:8" ht="11.25" customHeight="1" x14ac:dyDescent="0.2">
      <c r="A67" s="3" t="s">
        <v>89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8.83</v>
      </c>
      <c r="H67" s="3" t="s">
        <v>71</v>
      </c>
    </row>
    <row r="68" spans="1:8" ht="11.25" customHeight="1" x14ac:dyDescent="0.2">
      <c r="A68" s="3" t="s">
        <v>90</v>
      </c>
      <c r="B68" s="3">
        <v>1</v>
      </c>
      <c r="C68" s="3" t="s">
        <v>69</v>
      </c>
      <c r="D68" s="3" t="s">
        <v>70</v>
      </c>
      <c r="E68" s="3">
        <v>0</v>
      </c>
      <c r="F68" s="3">
        <v>0</v>
      </c>
      <c r="G68" s="3">
        <v>7.99</v>
      </c>
      <c r="H68" s="3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92</v>
      </c>
      <c r="B70" s="3">
        <v>2</v>
      </c>
      <c r="C70" s="3" t="s">
        <v>69</v>
      </c>
      <c r="D70" s="3" t="s">
        <v>70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94</v>
      </c>
      <c r="B71" s="3">
        <v>2</v>
      </c>
      <c r="C71" s="3" t="s">
        <v>69</v>
      </c>
      <c r="D71" s="3" t="s">
        <v>47</v>
      </c>
      <c r="E71" s="3">
        <v>0</v>
      </c>
      <c r="F71" s="3">
        <v>0</v>
      </c>
      <c r="G71" s="3">
        <v>0</v>
      </c>
      <c r="H71" s="3" t="s">
        <v>93</v>
      </c>
    </row>
    <row r="72" spans="1:8" ht="11.25" customHeight="1" x14ac:dyDescent="0.2">
      <c r="A72" s="3" t="s">
        <v>95</v>
      </c>
      <c r="B72" s="3">
        <v>1</v>
      </c>
      <c r="C72" s="3" t="s">
        <v>69</v>
      </c>
      <c r="D72" s="3" t="s">
        <v>41</v>
      </c>
      <c r="E72" s="3">
        <v>0</v>
      </c>
      <c r="F72" s="3">
        <v>0</v>
      </c>
      <c r="G72" s="3">
        <v>0</v>
      </c>
      <c r="H72" s="3" t="s">
        <v>71</v>
      </c>
    </row>
    <row r="73" spans="1:8" ht="11.25" customHeight="1" x14ac:dyDescent="0.2">
      <c r="A73" s="3" t="s">
        <v>96</v>
      </c>
      <c r="B73" s="3">
        <v>1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97</v>
      </c>
      <c r="B74" s="3">
        <v>0</v>
      </c>
      <c r="C74" s="3" t="s">
        <v>80</v>
      </c>
      <c r="D74" s="3" t="s">
        <v>19</v>
      </c>
      <c r="E74" s="3">
        <v>0</v>
      </c>
      <c r="F74" s="3">
        <v>0</v>
      </c>
      <c r="G74" s="3">
        <v>0</v>
      </c>
      <c r="H74" s="3" t="s">
        <v>80</v>
      </c>
    </row>
    <row r="75" spans="1:8" ht="11.25" customHeight="1" x14ac:dyDescent="0.2">
      <c r="A75" s="3" t="s">
        <v>98</v>
      </c>
      <c r="B75" s="3">
        <v>1</v>
      </c>
      <c r="C75" s="3" t="s">
        <v>69</v>
      </c>
      <c r="D75" s="3" t="s">
        <v>19</v>
      </c>
      <c r="E75" s="3">
        <v>128</v>
      </c>
      <c r="F75" s="3">
        <v>0</v>
      </c>
      <c r="G75" s="3">
        <v>4.2</v>
      </c>
      <c r="H75" s="3" t="s">
        <v>71</v>
      </c>
    </row>
    <row r="76" spans="1:8" ht="11.25" customHeight="1" x14ac:dyDescent="0.2">
      <c r="A76" s="3" t="s">
        <v>99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16.82</v>
      </c>
      <c r="H76" s="3" t="s">
        <v>71</v>
      </c>
    </row>
    <row r="77" spans="1:8" ht="11.25" customHeight="1" x14ac:dyDescent="0.2">
      <c r="A77" s="3" t="s">
        <v>100</v>
      </c>
      <c r="B77" s="3">
        <v>1</v>
      </c>
      <c r="C77" s="3" t="s">
        <v>80</v>
      </c>
      <c r="D77" s="3" t="s">
        <v>70</v>
      </c>
      <c r="E77" s="3">
        <v>0</v>
      </c>
      <c r="F77" s="3">
        <v>0</v>
      </c>
      <c r="G77" s="3">
        <v>0</v>
      </c>
      <c r="H77" s="3" t="s">
        <v>80</v>
      </c>
    </row>
    <row r="78" spans="1:8" ht="11.25" customHeight="1" x14ac:dyDescent="0.2">
      <c r="A78" s="3" t="s">
        <v>101</v>
      </c>
      <c r="B78" s="3">
        <v>1</v>
      </c>
      <c r="C78" s="3" t="s">
        <v>69</v>
      </c>
      <c r="D78" s="3" t="s">
        <v>70</v>
      </c>
      <c r="E78" s="3">
        <v>0</v>
      </c>
      <c r="F78" s="3">
        <v>0</v>
      </c>
      <c r="G78" s="3">
        <v>42.04</v>
      </c>
      <c r="H78" s="3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103</v>
      </c>
      <c r="B80" s="3">
        <v>1</v>
      </c>
      <c r="C80" s="3" t="s">
        <v>80</v>
      </c>
      <c r="D80" s="3" t="s">
        <v>19</v>
      </c>
      <c r="E80" s="3">
        <v>14</v>
      </c>
      <c r="F80" s="3">
        <v>0</v>
      </c>
      <c r="G80" s="3">
        <v>4.04</v>
      </c>
      <c r="H80" s="3" t="s">
        <v>80</v>
      </c>
    </row>
    <row r="81" spans="1:8" ht="11.25" customHeight="1" x14ac:dyDescent="0.2">
      <c r="A81" s="3" t="s">
        <v>104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105</v>
      </c>
      <c r="B82" s="3">
        <v>1</v>
      </c>
      <c r="C82" s="3" t="s">
        <v>80</v>
      </c>
      <c r="D82" s="3" t="s">
        <v>19</v>
      </c>
      <c r="E82" s="3">
        <v>32</v>
      </c>
      <c r="F82" s="3">
        <v>0</v>
      </c>
      <c r="G82" s="3">
        <v>4.37</v>
      </c>
      <c r="H82" s="3" t="s">
        <v>80</v>
      </c>
    </row>
    <row r="83" spans="1:8" ht="11.25" customHeight="1" x14ac:dyDescent="0.2">
      <c r="A83" s="3" t="s">
        <v>106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3" t="s">
        <v>107</v>
      </c>
      <c r="B84" s="3">
        <v>1</v>
      </c>
      <c r="C84" s="3" t="s">
        <v>80</v>
      </c>
      <c r="D84" s="3" t="s">
        <v>19</v>
      </c>
      <c r="E84" s="3">
        <v>0</v>
      </c>
      <c r="F84" s="3">
        <v>0</v>
      </c>
      <c r="G84" s="3">
        <v>0</v>
      </c>
      <c r="H84" s="3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109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16.82</v>
      </c>
      <c r="H86" s="3" t="s">
        <v>71</v>
      </c>
    </row>
    <row r="87" spans="1:8" ht="11.25" customHeight="1" x14ac:dyDescent="0.2">
      <c r="A87" s="3" t="s">
        <v>110</v>
      </c>
      <c r="B87" s="3">
        <v>1</v>
      </c>
      <c r="C87" s="3" t="s">
        <v>69</v>
      </c>
      <c r="D87" s="3" t="s">
        <v>70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111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112</v>
      </c>
      <c r="B89" s="3">
        <v>1</v>
      </c>
      <c r="C89" s="3" t="s">
        <v>69</v>
      </c>
      <c r="D89" s="3" t="s">
        <v>19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113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114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115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42.04</v>
      </c>
      <c r="H92" s="3" t="s">
        <v>71</v>
      </c>
    </row>
    <row r="93" spans="1:8" ht="11.25" customHeight="1" x14ac:dyDescent="0.2">
      <c r="A93" s="3" t="s">
        <v>116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117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24.38</v>
      </c>
      <c r="H94" s="3" t="s">
        <v>71</v>
      </c>
    </row>
    <row r="95" spans="1:8" ht="11.25" customHeight="1" x14ac:dyDescent="0.2">
      <c r="A95" s="3" t="s">
        <v>118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119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120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26.07</v>
      </c>
      <c r="H97" s="3" t="s">
        <v>71</v>
      </c>
    </row>
    <row r="98" spans="1:8" ht="11.25" customHeight="1" x14ac:dyDescent="0.2">
      <c r="A98" s="3" t="s">
        <v>121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3" t="s">
        <v>122</v>
      </c>
      <c r="B99" s="3">
        <v>1</v>
      </c>
      <c r="C99" s="3" t="s">
        <v>69</v>
      </c>
      <c r="D99" s="3" t="s">
        <v>70</v>
      </c>
      <c r="E99" s="3">
        <v>0</v>
      </c>
      <c r="F99" s="3">
        <v>0</v>
      </c>
      <c r="G99" s="3">
        <v>0</v>
      </c>
      <c r="H99" s="3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124</v>
      </c>
      <c r="B101" s="3">
        <v>1</v>
      </c>
      <c r="C101" s="3" t="s">
        <v>125</v>
      </c>
      <c r="D101" s="3" t="s">
        <v>47</v>
      </c>
      <c r="E101" s="3">
        <v>592</v>
      </c>
      <c r="F101" s="3">
        <v>0</v>
      </c>
      <c r="G101" s="3">
        <v>4.46</v>
      </c>
      <c r="H101" s="3" t="s">
        <v>125</v>
      </c>
    </row>
    <row r="102" spans="1:8" ht="11.25" customHeight="1" x14ac:dyDescent="0.2">
      <c r="A102" s="3" t="s">
        <v>126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3.95</v>
      </c>
      <c r="H102" s="3" t="s">
        <v>125</v>
      </c>
    </row>
    <row r="103" spans="1:8" ht="11.25" customHeight="1" x14ac:dyDescent="0.2">
      <c r="A103" s="3" t="s">
        <v>127</v>
      </c>
      <c r="B103" s="3">
        <v>1</v>
      </c>
      <c r="C103" s="3" t="s">
        <v>125</v>
      </c>
      <c r="D103" s="3" t="s">
        <v>41</v>
      </c>
      <c r="E103" s="3">
        <v>0</v>
      </c>
      <c r="F103" s="3">
        <v>0</v>
      </c>
      <c r="G103" s="3">
        <v>8.41</v>
      </c>
      <c r="H103" s="3" t="s">
        <v>125</v>
      </c>
    </row>
    <row r="104" spans="1:8" ht="11.25" customHeight="1" x14ac:dyDescent="0.2">
      <c r="A104" s="3" t="s">
        <v>128</v>
      </c>
      <c r="B104" s="3">
        <v>1</v>
      </c>
      <c r="C104" s="3" t="s">
        <v>80</v>
      </c>
      <c r="D104" s="3" t="s">
        <v>19</v>
      </c>
      <c r="E104" s="3">
        <v>0</v>
      </c>
      <c r="F104" s="3">
        <v>0</v>
      </c>
      <c r="G104" s="3">
        <v>0</v>
      </c>
      <c r="H104" s="3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129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131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132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44.08</v>
      </c>
      <c r="H108" s="3"/>
    </row>
    <row r="109" spans="1:8" ht="11.25" customHeight="1" x14ac:dyDescent="0.2">
      <c r="A109" s="3" t="s">
        <v>133</v>
      </c>
      <c r="B109" s="3">
        <v>1</v>
      </c>
      <c r="C109" s="3" t="s">
        <v>10</v>
      </c>
      <c r="D109" s="3" t="s">
        <v>47</v>
      </c>
      <c r="E109" s="3">
        <v>0</v>
      </c>
      <c r="F109" s="3">
        <v>0</v>
      </c>
      <c r="G109" s="3">
        <v>22.04</v>
      </c>
      <c r="H109" s="3"/>
    </row>
    <row r="110" spans="1:8" s="10" customFormat="1" ht="11.25" customHeight="1" x14ac:dyDescent="0.2">
      <c r="A110" s="16" t="s">
        <v>134</v>
      </c>
      <c r="B110" s="17"/>
      <c r="C110" s="17"/>
      <c r="D110" s="17"/>
      <c r="E110" s="17"/>
      <c r="F110" s="18"/>
      <c r="G110" s="28">
        <f>SUM(G49:G109)</f>
        <v>326.88</v>
      </c>
      <c r="H110" s="28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136</v>
      </c>
      <c r="B113" s="3">
        <v>1</v>
      </c>
      <c r="C113" s="3" t="s">
        <v>80</v>
      </c>
      <c r="D113" s="3" t="s">
        <v>41</v>
      </c>
      <c r="E113" s="3">
        <v>0</v>
      </c>
      <c r="F113" s="3">
        <v>0</v>
      </c>
      <c r="G113" s="3">
        <v>0</v>
      </c>
      <c r="H113" s="3" t="s">
        <v>80</v>
      </c>
    </row>
    <row r="114" spans="1:11" ht="11.25" customHeight="1" x14ac:dyDescent="0.2">
      <c r="A114" s="3" t="s">
        <v>137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11" ht="11.25" customHeight="1" x14ac:dyDescent="0.2">
      <c r="A115" s="3" t="s">
        <v>138</v>
      </c>
      <c r="B115" s="3">
        <v>1</v>
      </c>
      <c r="C115" s="3" t="s">
        <v>80</v>
      </c>
      <c r="D115" s="3" t="s">
        <v>19</v>
      </c>
      <c r="E115" s="3">
        <v>0</v>
      </c>
      <c r="F115" s="3">
        <v>0</v>
      </c>
      <c r="G115" s="3">
        <v>0</v>
      </c>
      <c r="H115" s="3" t="s">
        <v>80</v>
      </c>
    </row>
    <row r="116" spans="1:11" ht="11.25" customHeight="1" x14ac:dyDescent="0.2">
      <c r="A116" s="3" t="s">
        <v>139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42.04</v>
      </c>
      <c r="H116" s="3" t="s">
        <v>125</v>
      </c>
    </row>
    <row r="117" spans="1:11" ht="11.25" customHeight="1" x14ac:dyDescent="0.2">
      <c r="A117" s="3" t="s">
        <v>140</v>
      </c>
      <c r="B117" s="3">
        <v>3</v>
      </c>
      <c r="C117" s="3" t="s">
        <v>125</v>
      </c>
      <c r="D117" s="3" t="s">
        <v>70</v>
      </c>
      <c r="E117" s="3">
        <v>0</v>
      </c>
      <c r="F117" s="3">
        <v>0</v>
      </c>
      <c r="G117" s="3">
        <v>33.630000000000003</v>
      </c>
      <c r="H117" s="3" t="s">
        <v>125</v>
      </c>
    </row>
    <row r="118" spans="1:11" ht="11.25" customHeight="1" x14ac:dyDescent="0.2">
      <c r="A118" s="3" t="s">
        <v>141</v>
      </c>
      <c r="B118" s="3">
        <v>1</v>
      </c>
      <c r="C118" s="3" t="s">
        <v>125</v>
      </c>
      <c r="D118" s="3" t="s">
        <v>41</v>
      </c>
      <c r="E118" s="3">
        <v>0</v>
      </c>
      <c r="F118" s="3">
        <v>0</v>
      </c>
      <c r="G118" s="3">
        <v>4.2</v>
      </c>
      <c r="H118" s="3" t="s">
        <v>125</v>
      </c>
    </row>
    <row r="119" spans="1:11" ht="11.25" customHeight="1" x14ac:dyDescent="0.2">
      <c r="A119" s="3" t="s">
        <v>142</v>
      </c>
      <c r="B119" s="3">
        <v>0</v>
      </c>
      <c r="C119" s="3" t="s">
        <v>125</v>
      </c>
      <c r="D119" s="3" t="s">
        <v>41</v>
      </c>
      <c r="E119" s="3">
        <v>0</v>
      </c>
      <c r="F119" s="3">
        <v>0</v>
      </c>
      <c r="G119" s="3">
        <v>0</v>
      </c>
      <c r="H119" s="3" t="s">
        <v>125</v>
      </c>
    </row>
    <row r="120" spans="1:11" ht="11.25" customHeight="1" x14ac:dyDescent="0.2">
      <c r="A120" s="3" t="s">
        <v>143</v>
      </c>
      <c r="B120" s="3">
        <v>0</v>
      </c>
      <c r="C120" s="3" t="s">
        <v>125</v>
      </c>
      <c r="D120" s="3" t="s">
        <v>19</v>
      </c>
      <c r="E120" s="3">
        <v>0</v>
      </c>
      <c r="F120" s="3">
        <v>0</v>
      </c>
      <c r="G120" s="3">
        <v>0</v>
      </c>
      <c r="H120" s="3" t="s">
        <v>125</v>
      </c>
    </row>
    <row r="121" spans="1:11" ht="11.25" customHeight="1" x14ac:dyDescent="0.2">
      <c r="A121" s="3" t="s">
        <v>144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3">
        <v>23.75</v>
      </c>
      <c r="H121" s="3" t="s">
        <v>125</v>
      </c>
    </row>
    <row r="122" spans="1:11" ht="11.25" customHeight="1" x14ac:dyDescent="0.2">
      <c r="A122" s="3" t="s">
        <v>145</v>
      </c>
      <c r="B122" s="3">
        <v>1</v>
      </c>
      <c r="C122" s="3" t="s">
        <v>125</v>
      </c>
      <c r="D122" s="3" t="s">
        <v>70</v>
      </c>
      <c r="E122" s="3">
        <v>0</v>
      </c>
      <c r="F122" s="3">
        <v>0</v>
      </c>
      <c r="G122" s="3">
        <v>29.17</v>
      </c>
      <c r="H122" s="3" t="s">
        <v>125</v>
      </c>
    </row>
    <row r="123" spans="1:11" ht="11.25" customHeight="1" x14ac:dyDescent="0.2">
      <c r="A123" s="3" t="s">
        <v>146</v>
      </c>
      <c r="B123" s="3">
        <v>1</v>
      </c>
      <c r="C123" s="3" t="s">
        <v>80</v>
      </c>
      <c r="D123" s="3" t="s">
        <v>19</v>
      </c>
      <c r="E123" s="3">
        <v>0</v>
      </c>
      <c r="F123" s="3">
        <v>0</v>
      </c>
      <c r="G123" s="3">
        <v>4.37</v>
      </c>
      <c r="H123" s="3" t="s">
        <v>80</v>
      </c>
    </row>
    <row r="124" spans="1:11" ht="11.25" customHeight="1" x14ac:dyDescent="0.2">
      <c r="A124" s="3" t="s">
        <v>147</v>
      </c>
      <c r="B124" s="3">
        <v>1</v>
      </c>
      <c r="C124" s="3" t="s">
        <v>80</v>
      </c>
      <c r="D124" s="3" t="s">
        <v>41</v>
      </c>
      <c r="E124" s="3">
        <v>0</v>
      </c>
      <c r="F124" s="3">
        <v>0</v>
      </c>
      <c r="G124" s="3">
        <v>4.04</v>
      </c>
      <c r="H124" s="3"/>
    </row>
    <row r="125" spans="1:11" ht="11.25" customHeight="1" x14ac:dyDescent="0.2">
      <c r="A125" s="3" t="s">
        <v>148</v>
      </c>
      <c r="B125" s="3">
        <v>1</v>
      </c>
      <c r="C125" s="3" t="s">
        <v>125</v>
      </c>
      <c r="D125" s="3" t="s">
        <v>19</v>
      </c>
      <c r="E125" s="3">
        <v>0</v>
      </c>
      <c r="F125" s="3">
        <v>0</v>
      </c>
      <c r="G125" s="33">
        <v>13.27</v>
      </c>
      <c r="H125" s="3" t="s">
        <v>125</v>
      </c>
    </row>
    <row r="126" spans="1:11" ht="11.25" customHeight="1" x14ac:dyDescent="0.2">
      <c r="A126" s="3" t="s">
        <v>149</v>
      </c>
      <c r="B126" s="3">
        <v>1</v>
      </c>
      <c r="C126" s="3" t="s">
        <v>10</v>
      </c>
      <c r="D126" s="3" t="s">
        <v>70</v>
      </c>
      <c r="E126" s="3">
        <v>0</v>
      </c>
      <c r="F126" s="3">
        <v>0</v>
      </c>
      <c r="G126" s="33">
        <v>52.67</v>
      </c>
      <c r="H126" s="3"/>
      <c r="I126" s="4">
        <v>0.66600000000000004</v>
      </c>
      <c r="J126" s="19">
        <f>K126*I126</f>
        <v>52.667280000000005</v>
      </c>
      <c r="K126" s="4">
        <v>79.08</v>
      </c>
    </row>
    <row r="127" spans="1:11" ht="11.25" customHeight="1" x14ac:dyDescent="0.2">
      <c r="A127" s="3" t="s">
        <v>150</v>
      </c>
      <c r="B127" s="3">
        <v>1</v>
      </c>
      <c r="C127" s="3" t="s">
        <v>10</v>
      </c>
      <c r="D127" s="3" t="s">
        <v>70</v>
      </c>
      <c r="E127" s="3">
        <v>0</v>
      </c>
      <c r="F127" s="3">
        <v>0</v>
      </c>
      <c r="G127" s="33">
        <v>6.64</v>
      </c>
      <c r="H127" s="42">
        <f>G127+G128</f>
        <v>26.41</v>
      </c>
      <c r="I127" s="4">
        <v>8.4000000000000005E-2</v>
      </c>
      <c r="J127" s="19">
        <f>K126*I127</f>
        <v>6.6427200000000006</v>
      </c>
    </row>
    <row r="128" spans="1:11" ht="11.25" customHeight="1" x14ac:dyDescent="0.2">
      <c r="A128" s="3" t="s">
        <v>151</v>
      </c>
      <c r="B128" s="3">
        <v>1</v>
      </c>
      <c r="C128" s="3" t="s">
        <v>10</v>
      </c>
      <c r="D128" s="3" t="s">
        <v>70</v>
      </c>
      <c r="E128" s="3">
        <v>0</v>
      </c>
      <c r="F128" s="3">
        <v>0</v>
      </c>
      <c r="G128" s="33">
        <v>19.77</v>
      </c>
      <c r="H128" s="43"/>
      <c r="I128" s="4">
        <v>0.25</v>
      </c>
      <c r="J128" s="19">
        <f>K126*I128</f>
        <v>19.77</v>
      </c>
    </row>
    <row r="129" spans="1:8" ht="11.25" customHeight="1" x14ac:dyDescent="0.2">
      <c r="A129" s="3" t="s">
        <v>152</v>
      </c>
      <c r="B129" s="3">
        <v>1</v>
      </c>
      <c r="C129" s="3" t="s">
        <v>125</v>
      </c>
      <c r="D129" s="3" t="s">
        <v>19</v>
      </c>
      <c r="E129" s="3">
        <v>0</v>
      </c>
      <c r="F129" s="3">
        <v>0</v>
      </c>
      <c r="G129" s="3">
        <v>4.46</v>
      </c>
      <c r="H129" s="3" t="s">
        <v>125</v>
      </c>
    </row>
    <row r="130" spans="1:8" ht="11.25" customHeight="1" x14ac:dyDescent="0.2">
      <c r="A130" s="3" t="s">
        <v>153</v>
      </c>
      <c r="B130" s="3">
        <v>0</v>
      </c>
      <c r="C130" s="3" t="s">
        <v>125</v>
      </c>
      <c r="D130" s="3" t="s">
        <v>19</v>
      </c>
      <c r="E130" s="3">
        <v>0</v>
      </c>
      <c r="F130" s="3">
        <v>0</v>
      </c>
      <c r="G130" s="3">
        <v>0</v>
      </c>
      <c r="H130" s="3" t="s">
        <v>125</v>
      </c>
    </row>
    <row r="131" spans="1:8" ht="11.25" customHeight="1" x14ac:dyDescent="0.2">
      <c r="A131" s="3" t="s">
        <v>154</v>
      </c>
      <c r="B131" s="3">
        <v>0</v>
      </c>
      <c r="C131" s="3" t="s">
        <v>155</v>
      </c>
      <c r="D131" s="3" t="s">
        <v>19</v>
      </c>
      <c r="E131" s="3">
        <v>0</v>
      </c>
      <c r="F131" s="3">
        <v>0</v>
      </c>
      <c r="G131" s="3">
        <v>0</v>
      </c>
      <c r="H131" s="3" t="s">
        <v>155</v>
      </c>
    </row>
    <row r="132" spans="1:8" ht="11.25" customHeight="1" x14ac:dyDescent="0.2">
      <c r="A132" s="3" t="s">
        <v>156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55.55</v>
      </c>
      <c r="H132" s="3" t="s">
        <v>125</v>
      </c>
    </row>
    <row r="133" spans="1:8" ht="11.25" customHeight="1" x14ac:dyDescent="0.2">
      <c r="A133" s="3" t="s">
        <v>157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41.2</v>
      </c>
      <c r="H133" s="3" t="s">
        <v>125</v>
      </c>
    </row>
    <row r="134" spans="1:8" ht="11.25" customHeight="1" x14ac:dyDescent="0.2">
      <c r="A134" s="3" t="s">
        <v>158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40.450000000000003</v>
      </c>
      <c r="H134" s="3" t="s">
        <v>125</v>
      </c>
    </row>
    <row r="135" spans="1:8" ht="11.25" customHeight="1" x14ac:dyDescent="0.2">
      <c r="A135" s="3" t="s">
        <v>159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32.880000000000003</v>
      </c>
      <c r="H135" s="3" t="s">
        <v>125</v>
      </c>
    </row>
    <row r="136" spans="1:8" ht="11.25" customHeight="1" x14ac:dyDescent="0.2">
      <c r="A136" s="3" t="s">
        <v>160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25.22</v>
      </c>
      <c r="H136" s="3" t="s">
        <v>125</v>
      </c>
    </row>
    <row r="137" spans="1:8" ht="11.25" customHeight="1" x14ac:dyDescent="0.2">
      <c r="A137" s="3" t="s">
        <v>161</v>
      </c>
      <c r="B137" s="3">
        <v>1</v>
      </c>
      <c r="C137" s="3" t="s">
        <v>125</v>
      </c>
      <c r="D137" s="3" t="s">
        <v>70</v>
      </c>
      <c r="E137" s="3">
        <v>0</v>
      </c>
      <c r="F137" s="3">
        <v>0</v>
      </c>
      <c r="G137" s="3">
        <v>7.57</v>
      </c>
      <c r="H137" s="3" t="s">
        <v>125</v>
      </c>
    </row>
    <row r="138" spans="1:8" ht="11.25" customHeight="1" x14ac:dyDescent="0.2">
      <c r="A138" s="32" t="s">
        <v>249</v>
      </c>
      <c r="B138" s="32"/>
      <c r="C138" s="32"/>
      <c r="D138" s="32"/>
      <c r="E138" s="32"/>
      <c r="F138" s="32"/>
      <c r="G138" s="32">
        <v>7.93</v>
      </c>
      <c r="H138" s="32"/>
    </row>
    <row r="139" spans="1:8" ht="11.25" customHeight="1" x14ac:dyDescent="0.2">
      <c r="A139" s="3" t="s">
        <v>162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9.25</v>
      </c>
      <c r="H139" s="3"/>
    </row>
    <row r="140" spans="1:8" ht="11.25" customHeight="1" x14ac:dyDescent="0.2">
      <c r="A140" s="3" t="s">
        <v>163</v>
      </c>
      <c r="B140" s="3">
        <v>1</v>
      </c>
      <c r="C140" s="3" t="s">
        <v>10</v>
      </c>
      <c r="D140" s="3" t="s">
        <v>47</v>
      </c>
      <c r="E140" s="3">
        <v>0</v>
      </c>
      <c r="F140" s="3">
        <v>0</v>
      </c>
      <c r="G140" s="33">
        <v>14.5</v>
      </c>
      <c r="H140" s="3"/>
    </row>
    <row r="141" spans="1:8" ht="11.25" customHeight="1" x14ac:dyDescent="0.2">
      <c r="A141" s="3" t="s">
        <v>164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165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166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167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168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169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3">
        <v>4.04</v>
      </c>
      <c r="H146" s="3"/>
      <c r="I146" s="4">
        <v>1010.61</v>
      </c>
      <c r="J146" s="35">
        <v>4</v>
      </c>
      <c r="K146" s="4">
        <f>I146*J146/1000</f>
        <v>4.04244</v>
      </c>
    </row>
    <row r="147" spans="1:11" ht="11.25" customHeight="1" x14ac:dyDescent="0.2">
      <c r="A147" s="3" t="s">
        <v>170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171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172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173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174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175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176</v>
      </c>
      <c r="B153" s="3">
        <v>0</v>
      </c>
      <c r="C153" s="3" t="s">
        <v>130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177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25.22</v>
      </c>
      <c r="H154" s="3"/>
    </row>
    <row r="155" spans="1:11" ht="11.25" customHeight="1" x14ac:dyDescent="0.2">
      <c r="A155" s="3" t="s">
        <v>178</v>
      </c>
      <c r="B155" s="3">
        <v>1</v>
      </c>
      <c r="C155" s="3" t="s">
        <v>10</v>
      </c>
      <c r="D155" s="3" t="s">
        <v>47</v>
      </c>
      <c r="E155" s="3">
        <v>0</v>
      </c>
      <c r="F155" s="3">
        <v>0</v>
      </c>
      <c r="G155" s="3">
        <v>4.2</v>
      </c>
      <c r="H155" s="3"/>
    </row>
    <row r="156" spans="1:11" s="10" customFormat="1" ht="11.25" customHeight="1" x14ac:dyDescent="0.2">
      <c r="A156" s="16" t="s">
        <v>179</v>
      </c>
      <c r="B156" s="17"/>
      <c r="C156" s="17"/>
      <c r="D156" s="17"/>
      <c r="E156" s="17"/>
      <c r="F156" s="18"/>
      <c r="G156" s="28">
        <f>SUM(G113:G155)</f>
        <v>506.02000000000004</v>
      </c>
      <c r="H156" s="28"/>
    </row>
    <row r="157" spans="1:11" ht="11.25" customHeight="1" x14ac:dyDescent="0.2">
      <c r="A157" s="6" t="s">
        <v>180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181</v>
      </c>
      <c r="B158" s="3">
        <v>366</v>
      </c>
      <c r="C158" s="3" t="s">
        <v>155</v>
      </c>
      <c r="D158" s="3" t="s">
        <v>19</v>
      </c>
      <c r="E158" s="3">
        <v>4</v>
      </c>
      <c r="F158" s="3">
        <v>94.84</v>
      </c>
      <c r="G158" s="34">
        <f t="shared" ref="G158" si="3">ROUND(E158*F158*B158/1000,2)</f>
        <v>138.85</v>
      </c>
      <c r="H158" s="3" t="s">
        <v>155</v>
      </c>
    </row>
    <row r="159" spans="1:11" s="10" customFormat="1" ht="11.25" customHeight="1" x14ac:dyDescent="0.2">
      <c r="A159" s="16" t="s">
        <v>182</v>
      </c>
      <c r="B159" s="17"/>
      <c r="C159" s="17"/>
      <c r="D159" s="17"/>
      <c r="E159" s="17"/>
      <c r="F159" s="18"/>
      <c r="G159" s="25">
        <f>SUM(G158)</f>
        <v>138.85</v>
      </c>
      <c r="H159" s="28"/>
    </row>
    <row r="160" spans="1:11" ht="11.25" customHeight="1" x14ac:dyDescent="0.2">
      <c r="A160" s="6" t="s">
        <v>183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184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0</v>
      </c>
      <c r="C162" s="3" t="s">
        <v>185</v>
      </c>
      <c r="D162" s="3" t="s">
        <v>70</v>
      </c>
      <c r="E162" s="3">
        <v>0</v>
      </c>
      <c r="F162" s="3">
        <v>0</v>
      </c>
      <c r="G162" s="3">
        <v>0</v>
      </c>
      <c r="H162" s="3" t="s">
        <v>23</v>
      </c>
    </row>
    <row r="163" spans="1:8" ht="11.25" customHeight="1" x14ac:dyDescent="0.2">
      <c r="A163" s="3" t="s">
        <v>187</v>
      </c>
      <c r="B163" s="3">
        <v>0</v>
      </c>
      <c r="C163" s="3" t="s">
        <v>185</v>
      </c>
      <c r="D163" s="3" t="s">
        <v>70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8">
        <f>SUM(G161:G163)</f>
        <v>0</v>
      </c>
      <c r="H164" s="28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3">
        <v>11.65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10</v>
      </c>
      <c r="D168" s="3" t="s">
        <v>70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28">
        <f>SUM(G166:G168)</f>
        <v>11.65</v>
      </c>
      <c r="H169" s="28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0</v>
      </c>
      <c r="C171" s="3" t="s">
        <v>185</v>
      </c>
      <c r="D171" s="3" t="s">
        <v>70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0</v>
      </c>
      <c r="C172" s="3" t="s">
        <v>185</v>
      </c>
      <c r="D172" s="3" t="s">
        <v>70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28">
        <f>SUM(G171:G172)</f>
        <v>0</v>
      </c>
      <c r="H173" s="28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3">
        <v>24.42</v>
      </c>
      <c r="H175" s="3" t="s">
        <v>200</v>
      </c>
    </row>
    <row r="176" spans="1:8" ht="11.25" customHeight="1" x14ac:dyDescent="0.2">
      <c r="A176" s="3" t="s">
        <v>201</v>
      </c>
      <c r="B176" s="3">
        <v>365</v>
      </c>
      <c r="C176" s="3" t="s">
        <v>200</v>
      </c>
      <c r="D176" s="3" t="s">
        <v>70</v>
      </c>
      <c r="E176" s="3">
        <v>0</v>
      </c>
      <c r="F176" s="3">
        <v>0</v>
      </c>
      <c r="G176" s="3">
        <v>14.83</v>
      </c>
      <c r="H176" s="3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8">
        <f>SUM(G175:G176)</f>
        <v>39.25</v>
      </c>
      <c r="H177" s="28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365</v>
      </c>
      <c r="C179" s="3" t="s">
        <v>130</v>
      </c>
      <c r="D179" s="3"/>
      <c r="E179" s="3">
        <v>0</v>
      </c>
      <c r="F179" s="3">
        <v>0</v>
      </c>
      <c r="G179" s="33">
        <v>55.99</v>
      </c>
      <c r="H179" s="3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28">
        <f>SUM(G179)</f>
        <v>55.99</v>
      </c>
      <c r="H180" s="28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365</v>
      </c>
      <c r="C183" s="3" t="s">
        <v>130</v>
      </c>
      <c r="D183" s="3" t="s">
        <v>47</v>
      </c>
      <c r="E183" s="3">
        <v>0</v>
      </c>
      <c r="F183" s="3">
        <v>0</v>
      </c>
      <c r="G183" s="33">
        <v>14.78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130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28">
        <f>SUM(G183:G185)</f>
        <v>14.78</v>
      </c>
      <c r="H186" s="28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70</v>
      </c>
      <c r="E188" s="3">
        <v>0</v>
      </c>
      <c r="F188" s="3">
        <v>0</v>
      </c>
      <c r="G188" s="33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10</v>
      </c>
      <c r="D189" s="3" t="s">
        <v>70</v>
      </c>
      <c r="E189" s="3">
        <v>0</v>
      </c>
      <c r="F189" s="3">
        <v>0</v>
      </c>
      <c r="G189" s="34">
        <v>4.0999999999999996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2" t="s">
        <v>247</v>
      </c>
      <c r="B191" s="32"/>
      <c r="C191" s="32"/>
      <c r="D191" s="32"/>
      <c r="E191" s="32"/>
      <c r="F191" s="32"/>
      <c r="G191" s="32">
        <v>40.159999999999997</v>
      </c>
      <c r="H191" s="32"/>
    </row>
    <row r="192" spans="1:8" ht="11.25" customHeight="1" x14ac:dyDescent="0.2">
      <c r="A192" s="3" t="s">
        <v>217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130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28">
        <f>SUM(G188:G194)</f>
        <v>44.26</v>
      </c>
      <c r="H195" s="28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0</v>
      </c>
      <c r="C198" s="3" t="s">
        <v>185</v>
      </c>
      <c r="D198" s="3" t="s">
        <v>11</v>
      </c>
      <c r="E198" s="3">
        <v>0</v>
      </c>
      <c r="F198" s="3">
        <v>0</v>
      </c>
      <c r="G198" s="3">
        <v>0</v>
      </c>
      <c r="H198" s="3" t="s">
        <v>224</v>
      </c>
    </row>
    <row r="199" spans="1:8" ht="11.25" customHeight="1" x14ac:dyDescent="0.2">
      <c r="A199" s="3" t="s">
        <v>225</v>
      </c>
      <c r="B199" s="3">
        <v>0</v>
      </c>
      <c r="C199" s="3" t="s">
        <v>185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226</v>
      </c>
      <c r="B200" s="3">
        <v>0</v>
      </c>
      <c r="C200" s="3" t="s">
        <v>185</v>
      </c>
      <c r="D200" s="3" t="s">
        <v>70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227</v>
      </c>
      <c r="B201" s="3">
        <v>0</v>
      </c>
      <c r="C201" s="3" t="s">
        <v>185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228</v>
      </c>
      <c r="B202" s="3">
        <v>0</v>
      </c>
      <c r="C202" s="3" t="s">
        <v>185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229</v>
      </c>
      <c r="B203" s="3">
        <v>0</v>
      </c>
      <c r="C203" s="3" t="s">
        <v>185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230</v>
      </c>
      <c r="B204" s="3">
        <v>0</v>
      </c>
      <c r="C204" s="3" t="s">
        <v>185</v>
      </c>
      <c r="D204" s="3" t="s">
        <v>70</v>
      </c>
      <c r="E204" s="3">
        <v>0</v>
      </c>
      <c r="F204" s="3">
        <v>0</v>
      </c>
      <c r="G204" s="3">
        <v>0</v>
      </c>
      <c r="H204" s="3" t="s">
        <v>231</v>
      </c>
    </row>
    <row r="205" spans="1:8" ht="11.25" customHeight="1" x14ac:dyDescent="0.2">
      <c r="A205" s="3" t="s">
        <v>232</v>
      </c>
      <c r="B205" s="3">
        <v>0</v>
      </c>
      <c r="C205" s="3" t="s">
        <v>185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233</v>
      </c>
      <c r="B206" s="3">
        <v>0</v>
      </c>
      <c r="C206" s="3" t="s">
        <v>185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234</v>
      </c>
    </row>
    <row r="207" spans="1:8" s="10" customFormat="1" ht="11.25" customHeight="1" x14ac:dyDescent="0.2">
      <c r="A207" s="16" t="s">
        <v>235</v>
      </c>
      <c r="B207" s="17"/>
      <c r="C207" s="17"/>
      <c r="D207" s="17"/>
      <c r="E207" s="17"/>
      <c r="F207" s="18"/>
      <c r="G207" s="28">
        <f>SUM(G197:G206)</f>
        <v>0</v>
      </c>
      <c r="H207" s="28"/>
    </row>
    <row r="208" spans="1:8" s="10" customFormat="1" ht="11.25" customHeight="1" x14ac:dyDescent="0.2">
      <c r="A208" s="16" t="s">
        <v>236</v>
      </c>
      <c r="B208" s="17"/>
      <c r="C208" s="17"/>
      <c r="D208" s="17"/>
      <c r="E208" s="17"/>
      <c r="F208" s="18"/>
      <c r="G208" s="25">
        <f>G37+G42+G45+G110+G156+G159+G164+G169+G173+G177+G180+G186+G195+G207+G4</f>
        <v>2147.02</v>
      </c>
      <c r="H208" s="28"/>
    </row>
    <row r="210" spans="1:8" ht="11.25" customHeight="1" x14ac:dyDescent="0.2"/>
    <row r="211" spans="1:8" ht="11.25" customHeight="1" x14ac:dyDescent="0.2"/>
    <row r="212" spans="1:8" x14ac:dyDescent="0.2">
      <c r="E212" s="4" t="s">
        <v>238</v>
      </c>
      <c r="F212" s="4">
        <f>(25.51*6+26.53*6)/12</f>
        <v>26.02</v>
      </c>
      <c r="G212" s="20">
        <f>G208*1000/F213/12</f>
        <v>26.019943185674261</v>
      </c>
      <c r="H212" s="21">
        <f>G213-G208</f>
        <v>4.6879999999873689E-3</v>
      </c>
    </row>
    <row r="213" spans="1:8" x14ac:dyDescent="0.2">
      <c r="E213" s="4" t="s">
        <v>239</v>
      </c>
      <c r="F213" s="4">
        <v>6876.2</v>
      </c>
      <c r="G213" s="20">
        <f>F213*F212*12/1000</f>
        <v>2147.024688</v>
      </c>
    </row>
    <row r="214" spans="1:8" x14ac:dyDescent="0.2">
      <c r="G214" s="20"/>
    </row>
    <row r="215" spans="1:8" x14ac:dyDescent="0.2">
      <c r="F215" s="4" t="s">
        <v>240</v>
      </c>
      <c r="G215" s="20">
        <f>G213-G208</f>
        <v>4.6879999999873689E-3</v>
      </c>
      <c r="H215" s="19">
        <f>G217-G208</f>
        <v>-214.69778079999992</v>
      </c>
    </row>
    <row r="216" spans="1:8" x14ac:dyDescent="0.2">
      <c r="G216" s="20"/>
    </row>
    <row r="217" spans="1:8" x14ac:dyDescent="0.2">
      <c r="G217" s="20">
        <f>G213*0.9</f>
        <v>1932.3222192000001</v>
      </c>
    </row>
    <row r="218" spans="1:8" x14ac:dyDescent="0.2">
      <c r="F218" s="4" t="s">
        <v>241</v>
      </c>
      <c r="G218" s="20">
        <f>G213*0.1</f>
        <v>214.70246880000002</v>
      </c>
    </row>
    <row r="219" spans="1:8" x14ac:dyDescent="0.2">
      <c r="G219" s="20">
        <f>SUM(G217:G218)</f>
        <v>2147.024688</v>
      </c>
    </row>
    <row r="220" spans="1:8" ht="11.25" customHeight="1" x14ac:dyDescent="0.2"/>
    <row r="223" spans="1:8" ht="11.25" customHeight="1" x14ac:dyDescent="0.2">
      <c r="A223" s="31"/>
      <c r="B223" s="31"/>
      <c r="C223" s="31"/>
      <c r="D223" s="31"/>
      <c r="E223" s="31"/>
      <c r="F223" s="31"/>
      <c r="G223" s="31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2017-02-17T12:13:16Z</dcterms:modified>
</cp:coreProperties>
</file>