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57" i="2"/>
  <c r="G44" i="2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0" i="2"/>
  <c r="F210" i="2"/>
  <c r="G211" i="2" s="1"/>
  <c r="H210" i="2" l="1"/>
  <c r="G215" i="2" l="1"/>
  <c r="G216" i="2"/>
  <c r="G217" i="2" l="1"/>
  <c r="H213" i="2"/>
  <c r="G206" i="2" l="1"/>
  <c r="G194" i="2"/>
  <c r="G185" i="2"/>
  <c r="G179" i="2"/>
  <c r="G176" i="2"/>
  <c r="G172" i="2"/>
  <c r="G168" i="2"/>
  <c r="G163" i="2"/>
  <c r="G158" i="2"/>
  <c r="G155" i="2"/>
  <c r="G109" i="2"/>
  <c r="G207" i="2" s="1"/>
  <c r="G213" i="2" s="1"/>
  <c r="G45" i="2"/>
  <c r="G42" i="2"/>
  <c r="G37" i="2"/>
  <c r="G205" i="1" l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<sst xmlns="http://schemas.openxmlformats.org/spreadsheetml/2006/main" count="1275" uniqueCount="246">
  <si>
    <t>Мусы Джалиля ул., д.42,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</si>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</sst>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4" fontId="2" fillId="2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5.28515625" style="4" customWidth="1"/>
    <col min="2" max="2" width="4.28515625" style="4" customWidth="1"/>
    <col min="3" max="3" width="26.7109375" style="4" customWidth="1"/>
    <col min="4" max="7" width="9.140625" style="4"/>
    <col min="8" max="8" width="22.85546875" style="4" customWidth="1"/>
    <col min="9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67.5" x14ac:dyDescent="0.2">
      <c r="A3" s="3" t="s">
        <v>1</v>
      </c>
      <c r="B3" s="20" t="s">
        <v>2</v>
      </c>
      <c r="C3" s="2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16" t="s">
        <v>8</v>
      </c>
      <c r="B4" s="16"/>
      <c r="C4" s="16"/>
      <c r="D4" s="16"/>
      <c r="E4" s="16"/>
      <c r="F4" s="16"/>
      <c r="G4" s="16"/>
      <c r="H4" s="16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317.39999999999998</v>
      </c>
      <c r="F5" s="5">
        <v>2.2799999999999998</v>
      </c>
      <c r="G5" s="5">
        <v>216.37799999999999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317.39999999999998</v>
      </c>
      <c r="F6" s="5">
        <v>3.23</v>
      </c>
      <c r="G6" s="5">
        <v>12.302</v>
      </c>
      <c r="H6" s="5"/>
    </row>
    <row r="7" spans="1:8" ht="22.5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2221.6</v>
      </c>
      <c r="F7" s="5">
        <v>1.99</v>
      </c>
      <c r="G7" s="5">
        <v>229.89099999999999</v>
      </c>
      <c r="H7" s="5" t="s">
        <v>15</v>
      </c>
    </row>
    <row r="8" spans="1:8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2221.6</v>
      </c>
      <c r="F8" s="5">
        <v>2.54</v>
      </c>
      <c r="G8" s="5">
        <v>67.713999999999999</v>
      </c>
      <c r="H8" s="5"/>
    </row>
    <row r="9" spans="1:8" ht="22.5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109.4</v>
      </c>
      <c r="F9" s="5">
        <v>3.08</v>
      </c>
      <c r="G9" s="5">
        <v>100.749</v>
      </c>
      <c r="H9" s="5" t="s">
        <v>15</v>
      </c>
    </row>
    <row r="10" spans="1:8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60</v>
      </c>
      <c r="F10" s="5">
        <v>19.63</v>
      </c>
      <c r="G10" s="5">
        <v>61.246000000000002</v>
      </c>
      <c r="H10" s="5" t="s">
        <v>12</v>
      </c>
    </row>
    <row r="11" spans="1:8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12.8</v>
      </c>
      <c r="F11" s="5">
        <v>3.25</v>
      </c>
      <c r="G11" s="5">
        <v>12.438000000000001</v>
      </c>
      <c r="H11" s="5" t="s">
        <v>12</v>
      </c>
    </row>
    <row r="12" spans="1:8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315.5</v>
      </c>
      <c r="F13" s="5">
        <v>8.3699999999999992</v>
      </c>
      <c r="G13" s="5">
        <v>2.641</v>
      </c>
      <c r="H13" s="5" t="s">
        <v>25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4557</v>
      </c>
      <c r="F14" s="5">
        <v>2.78</v>
      </c>
      <c r="G14" s="5">
        <v>12.667999999999999</v>
      </c>
      <c r="H14" s="5" t="s">
        <v>25</v>
      </c>
    </row>
    <row r="15" spans="1:8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384</v>
      </c>
      <c r="F15" s="5">
        <v>1.73</v>
      </c>
      <c r="G15" s="5">
        <v>0.66400000000000003</v>
      </c>
      <c r="H15" s="5" t="s">
        <v>25</v>
      </c>
    </row>
    <row r="16" spans="1:8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281.60000000000002</v>
      </c>
      <c r="F16" s="5">
        <v>4.0599999999999996</v>
      </c>
      <c r="G16" s="5">
        <v>1.143</v>
      </c>
      <c r="H16" s="5" t="s">
        <v>25</v>
      </c>
    </row>
    <row r="17" spans="1:8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38.4</v>
      </c>
      <c r="F17" s="5">
        <v>4.04</v>
      </c>
      <c r="G17" s="5">
        <v>0.31</v>
      </c>
      <c r="H17" s="5" t="s">
        <v>30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122.9</v>
      </c>
      <c r="F18" s="5">
        <v>3.89</v>
      </c>
      <c r="G18" s="5">
        <v>0.47799999999999998</v>
      </c>
      <c r="H18" s="5" t="s">
        <v>25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57.6</v>
      </c>
      <c r="F19" s="5">
        <v>2.61</v>
      </c>
      <c r="G19" s="5">
        <v>0.15</v>
      </c>
      <c r="H19" s="5" t="s">
        <v>25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31.9</v>
      </c>
      <c r="F20" s="5">
        <v>2.4900000000000002</v>
      </c>
      <c r="G20" s="5">
        <v>7.9000000000000001E-2</v>
      </c>
      <c r="H20" s="5" t="s">
        <v>25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38.4</v>
      </c>
      <c r="F21" s="5">
        <v>5.0199999999999996</v>
      </c>
      <c r="G21" s="5">
        <v>0.193</v>
      </c>
      <c r="H21" s="5" t="s">
        <v>30</v>
      </c>
    </row>
    <row r="22" spans="1:8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31.9</v>
      </c>
      <c r="F22" s="5">
        <v>2.4900000000000002</v>
      </c>
      <c r="G22" s="5">
        <v>7.9000000000000001E-2</v>
      </c>
      <c r="H22" s="5" t="s">
        <v>25</v>
      </c>
    </row>
    <row r="23" spans="1:8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18.899999999999999</v>
      </c>
      <c r="F23" s="5">
        <v>2.02</v>
      </c>
      <c r="G23" s="5">
        <v>3.7999999999999999E-2</v>
      </c>
      <c r="H23" s="5" t="s">
        <v>25</v>
      </c>
    </row>
    <row r="24" spans="1:8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1684</v>
      </c>
      <c r="F24" s="5">
        <v>2.0299999999999998</v>
      </c>
      <c r="G24" s="5">
        <v>6.8369999999999997</v>
      </c>
      <c r="H24" s="5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22.5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25.64</v>
      </c>
      <c r="H29" s="5" t="s">
        <v>48</v>
      </c>
    </row>
    <row r="30" spans="1:8" ht="22.5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1299</v>
      </c>
      <c r="F31" s="5">
        <v>1.67</v>
      </c>
      <c r="G31" s="5">
        <v>2.169</v>
      </c>
      <c r="H31" s="5" t="s">
        <v>25</v>
      </c>
    </row>
    <row r="32" spans="1:8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1160</v>
      </c>
      <c r="F32" s="5">
        <v>1.67</v>
      </c>
      <c r="G32" s="5">
        <v>1.9370000000000001</v>
      </c>
      <c r="H32" s="5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40</v>
      </c>
      <c r="F34" s="5">
        <v>8.2899999999999991</v>
      </c>
      <c r="G34" s="5">
        <v>121.03400000000001</v>
      </c>
      <c r="H34" s="5"/>
    </row>
    <row r="35" spans="1:8" ht="22.5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103.9</v>
      </c>
      <c r="F35" s="5">
        <v>3.59</v>
      </c>
      <c r="G35" s="5">
        <v>8.952</v>
      </c>
      <c r="H35" s="5"/>
    </row>
    <row r="36" spans="1:8" s="10" customFormat="1" ht="12.75" x14ac:dyDescent="0.2">
      <c r="A36" s="15" t="s">
        <v>56</v>
      </c>
      <c r="B36" s="15"/>
      <c r="C36" s="15"/>
      <c r="D36" s="15"/>
      <c r="E36" s="15"/>
      <c r="F36" s="15"/>
      <c r="G36" s="9">
        <f>SUM(G5:G35)</f>
        <v>885.72999999999968</v>
      </c>
      <c r="H36" s="9"/>
    </row>
    <row r="37" spans="1:8" x14ac:dyDescent="0.2">
      <c r="A37" s="16" t="s">
        <v>57</v>
      </c>
      <c r="B37" s="16"/>
      <c r="C37" s="16"/>
      <c r="D37" s="16"/>
      <c r="E37" s="16"/>
      <c r="F37" s="16"/>
      <c r="G37" s="16"/>
      <c r="H37" s="16"/>
    </row>
    <row r="38" spans="1:8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2.8</v>
      </c>
      <c r="F38" s="5">
        <v>183.68</v>
      </c>
      <c r="G38" s="5">
        <v>187.721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2.8</v>
      </c>
      <c r="F40" s="5">
        <v>225.74</v>
      </c>
      <c r="G40" s="5">
        <v>230.70599999999999</v>
      </c>
      <c r="H40" s="5"/>
    </row>
    <row r="41" spans="1:8" s="10" customFormat="1" ht="12.75" x14ac:dyDescent="0.2">
      <c r="A41" s="15" t="s">
        <v>62</v>
      </c>
      <c r="B41" s="15"/>
      <c r="C41" s="15"/>
      <c r="D41" s="15"/>
      <c r="E41" s="15"/>
      <c r="F41" s="15"/>
      <c r="G41" s="9">
        <f>SUM(G38:G40)</f>
        <v>418.42700000000002</v>
      </c>
      <c r="H41" s="9"/>
    </row>
    <row r="42" spans="1:8" x14ac:dyDescent="0.2">
      <c r="A42" s="16" t="s">
        <v>63</v>
      </c>
      <c r="B42" s="16"/>
      <c r="C42" s="16"/>
      <c r="D42" s="16"/>
      <c r="E42" s="16"/>
      <c r="F42" s="16"/>
      <c r="G42" s="16"/>
      <c r="H42" s="16"/>
    </row>
    <row r="43" spans="1:8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26.8</v>
      </c>
      <c r="F43" s="5">
        <v>17.73</v>
      </c>
      <c r="G43" s="5">
        <v>173.435</v>
      </c>
      <c r="H43" s="5"/>
    </row>
    <row r="44" spans="1:8" s="10" customFormat="1" ht="12.75" x14ac:dyDescent="0.2">
      <c r="A44" s="15" t="s">
        <v>65</v>
      </c>
      <c r="B44" s="15"/>
      <c r="C44" s="15"/>
      <c r="D44" s="15"/>
      <c r="E44" s="15"/>
      <c r="F44" s="15"/>
      <c r="G44" s="9">
        <f>SUM(G43)</f>
        <v>173.435</v>
      </c>
      <c r="H44" s="9"/>
    </row>
    <row r="45" spans="1:8" x14ac:dyDescent="0.2">
      <c r="A45" s="16" t="s">
        <v>66</v>
      </c>
      <c r="B45" s="16"/>
      <c r="C45" s="16"/>
      <c r="D45" s="16"/>
      <c r="E45" s="16"/>
      <c r="F45" s="16"/>
      <c r="G45" s="16"/>
      <c r="H45" s="16"/>
    </row>
    <row r="46" spans="1:8" x14ac:dyDescent="0.2">
      <c r="A46" s="16" t="s">
        <v>67</v>
      </c>
      <c r="B46" s="16"/>
      <c r="C46" s="16"/>
      <c r="D46" s="16"/>
      <c r="E46" s="16"/>
      <c r="F46" s="16"/>
      <c r="G46" s="16"/>
      <c r="H46" s="16"/>
    </row>
    <row r="47" spans="1:8" x14ac:dyDescent="0.2">
      <c r="A47" s="16" t="s">
        <v>68</v>
      </c>
      <c r="B47" s="16"/>
      <c r="C47" s="16"/>
      <c r="D47" s="16"/>
      <c r="E47" s="16"/>
      <c r="F47" s="16"/>
      <c r="G47" s="16"/>
      <c r="H47" s="11"/>
    </row>
    <row r="48" spans="1:8" ht="33.75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33.75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33.75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33.75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112.68</v>
      </c>
      <c r="H53" s="5" t="s">
        <v>72</v>
      </c>
    </row>
    <row r="54" spans="1:8" ht="33.75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33.75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22.5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33.75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33.75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33.75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33.75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22.5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8.57</v>
      </c>
      <c r="H61" s="5" t="s">
        <v>81</v>
      </c>
    </row>
    <row r="62" spans="1:8" ht="33.75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33.75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18</v>
      </c>
      <c r="H65" s="5" t="s">
        <v>72</v>
      </c>
    </row>
    <row r="66" spans="1:8" ht="33.75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16.28</v>
      </c>
      <c r="H66" s="5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33.75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33.75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22.5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22.5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33.75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8.57</v>
      </c>
      <c r="H73" s="5" t="s">
        <v>72</v>
      </c>
    </row>
    <row r="74" spans="1:8" ht="33.75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34.28</v>
      </c>
      <c r="H74" s="5" t="s">
        <v>72</v>
      </c>
    </row>
    <row r="75" spans="1:8" ht="22.5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33.75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85.71</v>
      </c>
      <c r="H76" s="5" t="s">
        <v>72</v>
      </c>
    </row>
    <row r="77" spans="1:8" x14ac:dyDescent="0.2">
      <c r="A77" s="18" t="s">
        <v>103</v>
      </c>
      <c r="B77" s="19"/>
      <c r="C77" s="19"/>
      <c r="D77" s="19"/>
      <c r="E77" s="19"/>
      <c r="F77" s="19"/>
      <c r="G77" s="7"/>
      <c r="H77" s="8"/>
    </row>
    <row r="78" spans="1:8" ht="22.5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8.23</v>
      </c>
      <c r="H78" s="5" t="s">
        <v>81</v>
      </c>
    </row>
    <row r="79" spans="1:8" ht="22.5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22.5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8.91</v>
      </c>
      <c r="H80" s="5" t="s">
        <v>81</v>
      </c>
    </row>
    <row r="81" spans="1:8" ht="22.5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22.5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x14ac:dyDescent="0.2">
      <c r="A83" s="18" t="s">
        <v>109</v>
      </c>
      <c r="B83" s="19"/>
      <c r="C83" s="19"/>
      <c r="D83" s="19"/>
      <c r="E83" s="19"/>
      <c r="F83" s="19"/>
      <c r="G83" s="7"/>
      <c r="H83" s="8"/>
    </row>
    <row r="84" spans="1:8" ht="33.75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34.28</v>
      </c>
      <c r="H84" s="5" t="s">
        <v>72</v>
      </c>
    </row>
    <row r="85" spans="1:8" ht="33.75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33.75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33.75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33.75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33.75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33.75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85.71</v>
      </c>
      <c r="H90" s="5" t="s">
        <v>72</v>
      </c>
    </row>
    <row r="91" spans="1:8" ht="33.75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33.75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49.71</v>
      </c>
      <c r="H92" s="5" t="s">
        <v>72</v>
      </c>
    </row>
    <row r="93" spans="1:8" ht="33.75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33.75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33.75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53.14</v>
      </c>
      <c r="H95" s="5" t="s">
        <v>72</v>
      </c>
    </row>
    <row r="96" spans="1:8" ht="33.75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33.75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9.08</v>
      </c>
      <c r="H99" s="5" t="s">
        <v>126</v>
      </c>
    </row>
    <row r="100" spans="1:8" ht="33.75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8.06</v>
      </c>
      <c r="H100" s="5" t="s">
        <v>126</v>
      </c>
    </row>
    <row r="101" spans="1:8" ht="33.75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17.14</v>
      </c>
      <c r="H101" s="5" t="s">
        <v>126</v>
      </c>
    </row>
    <row r="102" spans="1:8" ht="22.5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171.41</v>
      </c>
      <c r="H106" s="5"/>
    </row>
    <row r="107" spans="1:8" ht="22.5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85.71</v>
      </c>
      <c r="H107" s="5"/>
    </row>
    <row r="108" spans="1:8" s="10" customFormat="1" ht="12.75" x14ac:dyDescent="0.2">
      <c r="A108" s="15" t="s">
        <v>135</v>
      </c>
      <c r="B108" s="15"/>
      <c r="C108" s="15"/>
      <c r="D108" s="15"/>
      <c r="E108" s="15"/>
      <c r="F108" s="15"/>
      <c r="G108" s="9">
        <f>SUM(G48:G107)</f>
        <v>815.46999999999991</v>
      </c>
      <c r="H108" s="9"/>
    </row>
    <row r="109" spans="1:8" x14ac:dyDescent="0.2">
      <c r="A109" s="16" t="s">
        <v>103</v>
      </c>
      <c r="B109" s="16"/>
      <c r="C109" s="16"/>
      <c r="D109" s="16"/>
      <c r="E109" s="16"/>
      <c r="F109" s="16"/>
      <c r="G109" s="16"/>
      <c r="H109" s="16"/>
    </row>
    <row r="110" spans="1:8" x14ac:dyDescent="0.2">
      <c r="A110" s="16" t="s">
        <v>136</v>
      </c>
      <c r="B110" s="16"/>
      <c r="C110" s="16"/>
      <c r="D110" s="16"/>
      <c r="E110" s="16"/>
      <c r="F110" s="16"/>
      <c r="G110" s="16"/>
      <c r="H110" s="16"/>
    </row>
    <row r="111" spans="1:8" ht="22.5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22.5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22.5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33.75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85.71</v>
      </c>
      <c r="H114" s="5" t="s">
        <v>126</v>
      </c>
    </row>
    <row r="115" spans="1:8" ht="33.75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68.56</v>
      </c>
      <c r="H115" s="5" t="s">
        <v>126</v>
      </c>
    </row>
    <row r="116" spans="1:8" ht="33.75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8.57</v>
      </c>
      <c r="H116" s="5" t="s">
        <v>126</v>
      </c>
    </row>
    <row r="117" spans="1:8" ht="33.75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33.75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45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17.14</v>
      </c>
      <c r="G119" s="5">
        <v>17.14</v>
      </c>
      <c r="H119" s="5" t="s">
        <v>126</v>
      </c>
    </row>
    <row r="120" spans="1:8" ht="45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59.48</v>
      </c>
      <c r="H120" s="5" t="s">
        <v>126</v>
      </c>
    </row>
    <row r="121" spans="1:8" ht="22.5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8.91</v>
      </c>
      <c r="H121" s="5" t="s">
        <v>81</v>
      </c>
    </row>
    <row r="122" spans="1:8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8.23</v>
      </c>
      <c r="H122" s="5"/>
    </row>
    <row r="123" spans="1:8" ht="33.75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13.11</v>
      </c>
      <c r="H123" s="5" t="s">
        <v>126</v>
      </c>
    </row>
    <row r="124" spans="1:8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58.72</v>
      </c>
      <c r="G124" s="5">
        <v>58.72</v>
      </c>
      <c r="H124" s="5"/>
    </row>
    <row r="125" spans="1:8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17.14</v>
      </c>
      <c r="G125" s="5">
        <v>17.14</v>
      </c>
      <c r="H125" s="5"/>
    </row>
    <row r="126" spans="1:8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76.5</v>
      </c>
      <c r="G126" s="5">
        <v>76.5</v>
      </c>
      <c r="H126" s="5"/>
    </row>
    <row r="127" spans="1:8" ht="33.75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9.08</v>
      </c>
      <c r="H127" s="5" t="s">
        <v>126</v>
      </c>
    </row>
    <row r="128" spans="1:8" ht="33.75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33.75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119.99</v>
      </c>
      <c r="H130" s="5" t="s">
        <v>126</v>
      </c>
    </row>
    <row r="131" spans="1:8" ht="33.75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83.99</v>
      </c>
      <c r="H131" s="5" t="s">
        <v>126</v>
      </c>
    </row>
    <row r="132" spans="1:8" ht="33.75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102.85</v>
      </c>
      <c r="H132" s="5" t="s">
        <v>126</v>
      </c>
    </row>
    <row r="133" spans="1:8" ht="45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87.42</v>
      </c>
      <c r="H133" s="5" t="s">
        <v>126</v>
      </c>
    </row>
    <row r="134" spans="1:8" ht="33.75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51.42</v>
      </c>
      <c r="H134" s="5" t="s">
        <v>126</v>
      </c>
    </row>
    <row r="135" spans="1:8" ht="33.75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15.43</v>
      </c>
      <c r="H135" s="5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18.86</v>
      </c>
      <c r="H137" s="5"/>
    </row>
    <row r="138" spans="1:8" ht="22.5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31.99</v>
      </c>
      <c r="H138" s="5"/>
    </row>
    <row r="139" spans="1:8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51.42</v>
      </c>
      <c r="H152" s="5"/>
    </row>
    <row r="153" spans="1:8" ht="22.5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8.57</v>
      </c>
      <c r="H153" s="5"/>
    </row>
    <row r="154" spans="1:8" s="10" customFormat="1" ht="12.75" x14ac:dyDescent="0.2">
      <c r="A154" s="15" t="s">
        <v>180</v>
      </c>
      <c r="B154" s="15"/>
      <c r="C154" s="15"/>
      <c r="D154" s="15"/>
      <c r="E154" s="15"/>
      <c r="F154" s="15"/>
      <c r="G154" s="9">
        <f>SUM(G111:G153)</f>
        <v>1003.0899999999998</v>
      </c>
      <c r="H154" s="9"/>
    </row>
    <row r="155" spans="1:8" x14ac:dyDescent="0.2">
      <c r="A155" s="16" t="s">
        <v>181</v>
      </c>
      <c r="B155" s="16"/>
      <c r="C155" s="16"/>
      <c r="D155" s="16"/>
      <c r="E155" s="16"/>
      <c r="F155" s="16"/>
      <c r="G155" s="16"/>
      <c r="H155" s="16"/>
    </row>
    <row r="156" spans="1:8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8</v>
      </c>
      <c r="F156" s="5">
        <v>173.32</v>
      </c>
      <c r="G156" s="5">
        <v>506.09399999999999</v>
      </c>
      <c r="H156" s="5" t="s">
        <v>156</v>
      </c>
    </row>
    <row r="157" spans="1:8" s="10" customFormat="1" ht="12.75" x14ac:dyDescent="0.2">
      <c r="A157" s="15" t="s">
        <v>183</v>
      </c>
      <c r="B157" s="15"/>
      <c r="C157" s="15"/>
      <c r="D157" s="15"/>
      <c r="E157" s="15"/>
      <c r="F157" s="15"/>
      <c r="G157" s="9">
        <f>SUM(G156)</f>
        <v>506.09399999999999</v>
      </c>
      <c r="H157" s="9"/>
    </row>
    <row r="158" spans="1:8" x14ac:dyDescent="0.2">
      <c r="A158" s="16" t="s">
        <v>184</v>
      </c>
      <c r="B158" s="16"/>
      <c r="C158" s="16"/>
      <c r="D158" s="16"/>
      <c r="E158" s="16"/>
      <c r="F158" s="16"/>
      <c r="G158" s="16"/>
      <c r="H158" s="16"/>
    </row>
    <row r="159" spans="1:8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4</v>
      </c>
      <c r="F160" s="5">
        <v>9847.7000000000007</v>
      </c>
      <c r="G160" s="5">
        <v>472.69</v>
      </c>
      <c r="H160" s="5" t="s">
        <v>23</v>
      </c>
    </row>
    <row r="161" spans="1:8" ht="33.75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2.75" x14ac:dyDescent="0.2">
      <c r="A162" s="15" t="s">
        <v>188</v>
      </c>
      <c r="B162" s="15"/>
      <c r="C162" s="15"/>
      <c r="D162" s="15"/>
      <c r="E162" s="15"/>
      <c r="F162" s="15"/>
      <c r="G162" s="9">
        <f>SUM(G159:G161)</f>
        <v>472.69</v>
      </c>
      <c r="H162" s="9"/>
    </row>
    <row r="163" spans="1:8" x14ac:dyDescent="0.2">
      <c r="A163" s="16" t="s">
        <v>189</v>
      </c>
      <c r="B163" s="16"/>
      <c r="C163" s="16"/>
      <c r="D163" s="16"/>
      <c r="E163" s="16"/>
      <c r="F163" s="16"/>
      <c r="G163" s="16"/>
      <c r="H163" s="16"/>
    </row>
    <row r="164" spans="1:8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11.37</v>
      </c>
      <c r="H164" s="5"/>
    </row>
    <row r="165" spans="1:8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15" t="s">
        <v>193</v>
      </c>
      <c r="B167" s="15"/>
      <c r="C167" s="15"/>
      <c r="D167" s="15"/>
      <c r="E167" s="15"/>
      <c r="F167" s="15"/>
      <c r="G167" s="9">
        <f>SUM(G164:G166)</f>
        <v>11.37</v>
      </c>
      <c r="H167" s="9"/>
    </row>
    <row r="168" spans="1:8" x14ac:dyDescent="0.2">
      <c r="A168" s="16" t="s">
        <v>194</v>
      </c>
      <c r="B168" s="16"/>
      <c r="C168" s="16"/>
      <c r="D168" s="16"/>
      <c r="E168" s="16"/>
      <c r="F168" s="16"/>
      <c r="G168" s="16"/>
      <c r="H168" s="16"/>
    </row>
    <row r="169" spans="1:8" ht="45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33.75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15" t="s">
        <v>197</v>
      </c>
      <c r="B171" s="15"/>
      <c r="C171" s="15"/>
      <c r="D171" s="15"/>
      <c r="E171" s="15"/>
      <c r="F171" s="15"/>
      <c r="G171" s="9">
        <f>SUM(G169:G170)</f>
        <v>0</v>
      </c>
      <c r="H171" s="9"/>
    </row>
    <row r="172" spans="1:8" x14ac:dyDescent="0.2">
      <c r="A172" s="16" t="s">
        <v>198</v>
      </c>
      <c r="B172" s="16"/>
      <c r="C172" s="16"/>
      <c r="D172" s="16"/>
      <c r="E172" s="16"/>
      <c r="F172" s="16"/>
      <c r="G172" s="16"/>
      <c r="H172" s="16"/>
    </row>
    <row r="173" spans="1:8" ht="33.75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8.91</v>
      </c>
      <c r="H173" s="5" t="s">
        <v>200</v>
      </c>
    </row>
    <row r="174" spans="1:8" ht="33.75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8.23</v>
      </c>
      <c r="H174" s="5" t="s">
        <v>200</v>
      </c>
    </row>
    <row r="175" spans="1:8" s="10" customFormat="1" ht="12.75" x14ac:dyDescent="0.2">
      <c r="A175" s="15" t="s">
        <v>202</v>
      </c>
      <c r="B175" s="15"/>
      <c r="C175" s="15"/>
      <c r="D175" s="15"/>
      <c r="E175" s="15"/>
      <c r="F175" s="15"/>
      <c r="G175" s="9">
        <f>SUM(G173:G174)</f>
        <v>17.14</v>
      </c>
      <c r="H175" s="9"/>
    </row>
    <row r="176" spans="1:8" x14ac:dyDescent="0.2">
      <c r="A176" s="16" t="s">
        <v>203</v>
      </c>
      <c r="B176" s="16"/>
      <c r="C176" s="16"/>
      <c r="D176" s="16"/>
      <c r="E176" s="16"/>
      <c r="F176" s="16"/>
      <c r="G176" s="16"/>
      <c r="H176" s="16"/>
    </row>
    <row r="177" spans="1:8" ht="33.75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322.28399999999999</v>
      </c>
      <c r="H177" s="5"/>
    </row>
    <row r="178" spans="1:8" s="10" customFormat="1" ht="12.75" x14ac:dyDescent="0.2">
      <c r="A178" s="15" t="s">
        <v>205</v>
      </c>
      <c r="B178" s="15"/>
      <c r="C178" s="15"/>
      <c r="D178" s="15"/>
      <c r="E178" s="15"/>
      <c r="F178" s="15"/>
      <c r="G178" s="9">
        <f>SUM(G177)</f>
        <v>322.28399999999999</v>
      </c>
      <c r="H178" s="9"/>
    </row>
    <row r="179" spans="1:8" x14ac:dyDescent="0.2">
      <c r="A179" s="16" t="s">
        <v>206</v>
      </c>
      <c r="B179" s="16"/>
      <c r="C179" s="16"/>
      <c r="D179" s="16"/>
      <c r="E179" s="16"/>
      <c r="F179" s="16"/>
      <c r="G179" s="16"/>
      <c r="H179" s="16"/>
    </row>
    <row r="180" spans="1:8" x14ac:dyDescent="0.2">
      <c r="A180" s="16" t="s">
        <v>53</v>
      </c>
      <c r="B180" s="16"/>
      <c r="C180" s="16"/>
      <c r="D180" s="16"/>
      <c r="E180" s="16"/>
      <c r="F180" s="16"/>
      <c r="G180" s="16"/>
      <c r="H180" s="16"/>
    </row>
    <row r="181" spans="1:8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131.1</v>
      </c>
      <c r="H181" s="5"/>
    </row>
    <row r="182" spans="1:8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15" t="s">
        <v>210</v>
      </c>
      <c r="B184" s="15"/>
      <c r="C184" s="15"/>
      <c r="D184" s="15"/>
      <c r="E184" s="15"/>
      <c r="F184" s="15"/>
      <c r="G184" s="9">
        <f>SUM(G181:G183)</f>
        <v>131.1</v>
      </c>
      <c r="H184" s="9"/>
    </row>
    <row r="185" spans="1:8" x14ac:dyDescent="0.2">
      <c r="A185" s="16" t="s">
        <v>211</v>
      </c>
      <c r="B185" s="16"/>
      <c r="C185" s="16"/>
      <c r="D185" s="16"/>
      <c r="E185" s="16"/>
      <c r="F185" s="16"/>
      <c r="G185" s="16"/>
      <c r="H185" s="16"/>
    </row>
    <row r="186" spans="1:8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15.04</v>
      </c>
      <c r="H186" s="5" t="s">
        <v>25</v>
      </c>
    </row>
    <row r="187" spans="1:8" x14ac:dyDescent="0.2">
      <c r="A187" s="5" t="s">
        <v>213</v>
      </c>
      <c r="B187" s="5">
        <v>12</v>
      </c>
      <c r="C187" s="5" t="s">
        <v>131</v>
      </c>
      <c r="D187" s="5" t="s">
        <v>71</v>
      </c>
      <c r="E187" s="5">
        <v>0</v>
      </c>
      <c r="F187" s="5">
        <v>0</v>
      </c>
      <c r="G187" s="5">
        <v>7.54</v>
      </c>
      <c r="H187" s="5"/>
    </row>
    <row r="188" spans="1:8" ht="22.5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15" t="s">
        <v>220</v>
      </c>
      <c r="B193" s="15"/>
      <c r="C193" s="15"/>
      <c r="D193" s="15"/>
      <c r="E193" s="15"/>
      <c r="F193" s="15"/>
      <c r="G193" s="9">
        <f>SUM(G186:G192)</f>
        <v>22.58</v>
      </c>
      <c r="H193" s="9"/>
    </row>
    <row r="194" spans="1:8" x14ac:dyDescent="0.2">
      <c r="A194" s="16" t="s">
        <v>221</v>
      </c>
      <c r="B194" s="16"/>
      <c r="C194" s="16"/>
      <c r="D194" s="16"/>
      <c r="E194" s="16"/>
      <c r="F194" s="16"/>
      <c r="G194" s="16"/>
      <c r="H194" s="16"/>
    </row>
    <row r="195" spans="1:8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33.75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15" t="s">
        <v>237</v>
      </c>
      <c r="B205" s="15"/>
      <c r="C205" s="15"/>
      <c r="D205" s="15"/>
      <c r="E205" s="15"/>
      <c r="F205" s="15"/>
      <c r="G205" s="9">
        <f>SUM(G195:G204)</f>
        <v>0</v>
      </c>
      <c r="H205" s="9"/>
    </row>
    <row r="206" spans="1:8" s="10" customFormat="1" ht="11.25" customHeight="1" x14ac:dyDescent="0.2">
      <c r="A206" s="15" t="s">
        <v>238</v>
      </c>
      <c r="B206" s="15"/>
      <c r="C206" s="15"/>
      <c r="D206" s="15"/>
      <c r="E206" s="15"/>
      <c r="F206" s="15"/>
      <c r="G206" s="9">
        <f>G36+G41+G44+G108+G154+G157+G162+G167+G171+G175+G178+G184+G193+G205</f>
        <v>4779.4099999999989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I223" sqref="I223"/>
    </sheetView>
  </sheetViews>
  <sheetFormatPr defaultRowHeight="11.25" customHeight="1" x14ac:dyDescent="0.2"/>
  <cols>
    <col min="1" max="1" width="36.85546875" style="4" customWidth="1"/>
    <col min="2" max="2" width="6.28515625" style="4" customWidth="1"/>
    <col min="3" max="3" width="10.85546875" style="4" customWidth="1"/>
    <col min="4" max="7" width="9.140625" style="4"/>
    <col min="8" max="8" width="13.85546875" style="4" customWidth="1"/>
    <col min="9" max="16384" width="9.140625" style="4"/>
  </cols>
  <sheetData>
    <row r="1" spans="1:8" s="2" customFormat="1" ht="11.25" customHeight="1" x14ac:dyDescent="0.25">
      <c r="A1" s="1" t="s">
        <v>240</v>
      </c>
    </row>
    <row r="2" spans="1:8" s="2" customFormat="1" ht="11.2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</row>
    <row r="3" spans="1:8" ht="47.25" customHeight="1" x14ac:dyDescent="0.2">
      <c r="A3" s="12" t="s">
        <v>1</v>
      </c>
      <c r="B3" s="18" t="s">
        <v>2</v>
      </c>
      <c r="C3" s="21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36" t="s">
        <v>245</v>
      </c>
      <c r="B4" s="13"/>
      <c r="C4" s="13"/>
      <c r="D4" s="12"/>
      <c r="E4" s="12"/>
      <c r="F4" s="12"/>
      <c r="G4" s="12">
        <v>509.3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317.39999999999998</v>
      </c>
      <c r="F6" s="32">
        <v>2.4167999999999998</v>
      </c>
      <c r="G6" s="32">
        <f>E6*F6*B6/1000</f>
        <v>230.12769599999996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317.39999999999998</v>
      </c>
      <c r="F7" s="32">
        <v>3.4238</v>
      </c>
      <c r="G7" s="32">
        <f t="shared" ref="G7:G36" si="0">E7*F7*B7/1000</f>
        <v>13.040569439999999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2221.6</v>
      </c>
      <c r="F8" s="32">
        <v>2.1093999999999999</v>
      </c>
      <c r="G8" s="32">
        <f t="shared" si="0"/>
        <v>243.68463807999998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2221.6</v>
      </c>
      <c r="F9" s="32">
        <v>2.6924000000000001</v>
      </c>
      <c r="G9" s="32">
        <f t="shared" si="0"/>
        <v>71.77723008000001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109.4</v>
      </c>
      <c r="F10" s="32">
        <v>3.2648000000000001</v>
      </c>
      <c r="G10" s="32">
        <f t="shared" si="0"/>
        <v>107.15073600000001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60</v>
      </c>
      <c r="F11" s="32">
        <v>20.8078</v>
      </c>
      <c r="G11" s="32">
        <f t="shared" si="0"/>
        <v>64.920336000000006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12.8</v>
      </c>
      <c r="F12" s="32">
        <v>3.4450000000000003</v>
      </c>
      <c r="G12" s="32">
        <f t="shared" si="0"/>
        <v>13.228800000000001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32">
        <v>0</v>
      </c>
      <c r="G13" s="32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315.5</v>
      </c>
      <c r="F14" s="32">
        <v>8.8721999999999994</v>
      </c>
      <c r="G14" s="32">
        <f t="shared" si="0"/>
        <v>2.7991790999999999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4557</v>
      </c>
      <c r="F15" s="32">
        <v>2.9468000000000001</v>
      </c>
      <c r="G15" s="32">
        <f t="shared" si="0"/>
        <v>13.428567600000001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384</v>
      </c>
      <c r="F16" s="32">
        <v>1.8338000000000001</v>
      </c>
      <c r="G16" s="32">
        <f t="shared" si="0"/>
        <v>0.70417920000000001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281.60000000000002</v>
      </c>
      <c r="F17" s="32">
        <v>4.3035999999999994</v>
      </c>
      <c r="G17" s="32">
        <f t="shared" si="0"/>
        <v>1.2118937599999999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38.4</v>
      </c>
      <c r="F18" s="32">
        <v>4.2824</v>
      </c>
      <c r="G18" s="32">
        <f t="shared" si="0"/>
        <v>0.32888831999999996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122.9</v>
      </c>
      <c r="F19" s="32">
        <v>4.1234000000000002</v>
      </c>
      <c r="G19" s="32">
        <f t="shared" si="0"/>
        <v>0.50676586000000001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57.6</v>
      </c>
      <c r="F20" s="32">
        <v>2.7665999999999999</v>
      </c>
      <c r="G20" s="32">
        <f t="shared" si="0"/>
        <v>0.15935616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31.9</v>
      </c>
      <c r="F21" s="32">
        <v>2.6394000000000002</v>
      </c>
      <c r="G21" s="32">
        <f t="shared" si="0"/>
        <v>8.4196859999999998E-2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38.4</v>
      </c>
      <c r="F22" s="32">
        <v>5.3212000000000002</v>
      </c>
      <c r="G22" s="32">
        <f t="shared" si="0"/>
        <v>0.20433408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31.9</v>
      </c>
      <c r="F23" s="32">
        <v>2.6394000000000002</v>
      </c>
      <c r="G23" s="32">
        <f t="shared" si="0"/>
        <v>8.4196859999999998E-2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18.899999999999999</v>
      </c>
      <c r="F24" s="32">
        <v>2.1412</v>
      </c>
      <c r="G24" s="32">
        <f t="shared" si="0"/>
        <v>4.046868E-2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1684</v>
      </c>
      <c r="F25" s="32">
        <v>2.1517999999999997</v>
      </c>
      <c r="G25" s="32">
        <f t="shared" si="0"/>
        <v>7.2472623999999986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33">
        <v>0</v>
      </c>
      <c r="G26" s="32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32">
        <v>0</v>
      </c>
      <c r="G27" s="32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32">
        <v>0</v>
      </c>
      <c r="G28" s="32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33">
        <v>0</v>
      </c>
      <c r="G29" s="32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32">
        <v>0</v>
      </c>
      <c r="G30" s="5">
        <v>25.64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32">
        <v>0</v>
      </c>
      <c r="G31" s="32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1299</v>
      </c>
      <c r="F32" s="32">
        <v>1.7702</v>
      </c>
      <c r="G32" s="32">
        <f t="shared" si="0"/>
        <v>2.2994897999999999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1160</v>
      </c>
      <c r="F33" s="32">
        <v>1.7702</v>
      </c>
      <c r="G33" s="32">
        <f t="shared" si="0"/>
        <v>2.0534319999999999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33">
        <v>0</v>
      </c>
      <c r="G34" s="32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40</v>
      </c>
      <c r="F35" s="32">
        <v>8.7873999999999999</v>
      </c>
      <c r="G35" s="32">
        <f t="shared" si="0"/>
        <v>128.647536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103.9</v>
      </c>
      <c r="F36" s="32">
        <v>3.8054000000000001</v>
      </c>
      <c r="G36" s="32">
        <f t="shared" si="0"/>
        <v>9.4891454399999997</v>
      </c>
      <c r="H36" s="5"/>
    </row>
    <row r="37" spans="1:8" s="10" customFormat="1" ht="11.25" customHeight="1" x14ac:dyDescent="0.2">
      <c r="A37" s="23" t="s">
        <v>56</v>
      </c>
      <c r="B37" s="24"/>
      <c r="C37" s="24"/>
      <c r="D37" s="24"/>
      <c r="E37" s="24"/>
      <c r="F37" s="25"/>
      <c r="G37" s="34">
        <f>SUM(G6:G36)</f>
        <v>938.85889771999985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2.8</v>
      </c>
      <c r="F39" s="5">
        <v>288.01</v>
      </c>
      <c r="G39" s="32">
        <f>E39*F39*B39/1000</f>
        <v>295.15264799999994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32">
        <f t="shared" ref="G40:G41" si="1">E40*F40*B40/1000</f>
        <v>0</v>
      </c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2.8</v>
      </c>
      <c r="F41" s="5">
        <v>241.88</v>
      </c>
      <c r="G41" s="32">
        <f t="shared" si="1"/>
        <v>247.87862399999995</v>
      </c>
      <c r="H41" s="5"/>
    </row>
    <row r="42" spans="1:8" s="10" customFormat="1" ht="11.25" customHeight="1" x14ac:dyDescent="0.2">
      <c r="A42" s="23" t="s">
        <v>62</v>
      </c>
      <c r="B42" s="24"/>
      <c r="C42" s="24"/>
      <c r="D42" s="24"/>
      <c r="E42" s="24"/>
      <c r="F42" s="25"/>
      <c r="G42" s="34">
        <f>SUM(G39:G41)</f>
        <v>543.03127199999994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s="27" customFormat="1" ht="11.25" customHeight="1" x14ac:dyDescent="0.2">
      <c r="A44" s="26" t="s">
        <v>64</v>
      </c>
      <c r="B44" s="26">
        <v>366</v>
      </c>
      <c r="C44" s="26" t="s">
        <v>10</v>
      </c>
      <c r="D44" s="26" t="s">
        <v>59</v>
      </c>
      <c r="E44" s="35">
        <v>0.85440000000000005</v>
      </c>
      <c r="F44" s="26">
        <v>537.61</v>
      </c>
      <c r="G44" s="35">
        <f>E44*F44*B44/1000</f>
        <v>168.11623814399999</v>
      </c>
      <c r="H44" s="26"/>
    </row>
    <row r="45" spans="1:8" s="10" customFormat="1" ht="11.25" customHeight="1" x14ac:dyDescent="0.2">
      <c r="A45" s="23" t="s">
        <v>65</v>
      </c>
      <c r="B45" s="24"/>
      <c r="C45" s="24"/>
      <c r="D45" s="24"/>
      <c r="E45" s="24"/>
      <c r="F45" s="25"/>
      <c r="G45" s="34">
        <f>SUM(G44)</f>
        <v>168.11623814399999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/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8.57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18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16.28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8.57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34.28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85.71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8.23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8.91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34.28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85.71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49.71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53.14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9.08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8.06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17.14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171.41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85.71</v>
      </c>
      <c r="H108" s="5"/>
    </row>
    <row r="109" spans="1:8" s="10" customFormat="1" ht="11.25" customHeight="1" x14ac:dyDescent="0.2">
      <c r="A109" s="23" t="s">
        <v>135</v>
      </c>
      <c r="B109" s="24"/>
      <c r="C109" s="24"/>
      <c r="D109" s="24"/>
      <c r="E109" s="24"/>
      <c r="F109" s="25"/>
      <c r="G109" s="14">
        <f>SUM(G49:G108)</f>
        <v>702.79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85.71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68.56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8.57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s="27" customFormat="1" ht="11.25" customHeight="1" x14ac:dyDescent="0.2">
      <c r="A120" s="26" t="s">
        <v>145</v>
      </c>
      <c r="B120" s="26">
        <v>1</v>
      </c>
      <c r="C120" s="26" t="s">
        <v>126</v>
      </c>
      <c r="D120" s="26" t="s">
        <v>71</v>
      </c>
      <c r="E120" s="26">
        <v>0</v>
      </c>
      <c r="F120" s="26">
        <v>0</v>
      </c>
      <c r="G120" s="26">
        <v>45.52</v>
      </c>
      <c r="H120" s="26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59.48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8.91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8.23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13.11</v>
      </c>
      <c r="H124" s="5" t="s">
        <v>126</v>
      </c>
    </row>
    <row r="125" spans="1:8" s="27" customFormat="1" ht="11.25" customHeight="1" x14ac:dyDescent="0.2">
      <c r="A125" s="26" t="s">
        <v>150</v>
      </c>
      <c r="B125" s="26">
        <v>1</v>
      </c>
      <c r="C125" s="26" t="s">
        <v>10</v>
      </c>
      <c r="D125" s="26" t="s">
        <v>71</v>
      </c>
      <c r="E125" s="26">
        <v>0</v>
      </c>
      <c r="F125" s="26">
        <v>0</v>
      </c>
      <c r="G125" s="26">
        <v>56.84</v>
      </c>
      <c r="H125" s="26"/>
    </row>
    <row r="126" spans="1:8" s="27" customFormat="1" ht="11.25" customHeight="1" x14ac:dyDescent="0.2">
      <c r="A126" s="26" t="s">
        <v>151</v>
      </c>
      <c r="B126" s="26">
        <v>1</v>
      </c>
      <c r="C126" s="26" t="s">
        <v>10</v>
      </c>
      <c r="D126" s="26" t="s">
        <v>71</v>
      </c>
      <c r="E126" s="26">
        <v>0</v>
      </c>
      <c r="F126" s="26">
        <v>0</v>
      </c>
      <c r="G126" s="26">
        <v>7.17</v>
      </c>
      <c r="H126" s="26"/>
    </row>
    <row r="127" spans="1:8" s="27" customFormat="1" ht="11.25" customHeight="1" x14ac:dyDescent="0.2">
      <c r="A127" s="26" t="s">
        <v>152</v>
      </c>
      <c r="B127" s="26">
        <v>1</v>
      </c>
      <c r="C127" s="26" t="s">
        <v>10</v>
      </c>
      <c r="D127" s="26" t="s">
        <v>71</v>
      </c>
      <c r="E127" s="26">
        <v>0</v>
      </c>
      <c r="F127" s="26">
        <v>0</v>
      </c>
      <c r="G127" s="26">
        <v>21.33</v>
      </c>
      <c r="H127" s="26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9.08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119.99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83.99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102.85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87.42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51.42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15.43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18.86</v>
      </c>
      <c r="H138" s="5"/>
    </row>
    <row r="139" spans="1:8" s="27" customFormat="1" ht="11.25" customHeight="1" x14ac:dyDescent="0.2">
      <c r="A139" s="26" t="s">
        <v>164</v>
      </c>
      <c r="B139" s="26">
        <v>0</v>
      </c>
      <c r="C139" s="26" t="s">
        <v>131</v>
      </c>
      <c r="D139" s="26" t="s">
        <v>47</v>
      </c>
      <c r="E139" s="26">
        <v>0</v>
      </c>
      <c r="F139" s="26">
        <v>0</v>
      </c>
      <c r="G139" s="26">
        <v>27.19</v>
      </c>
      <c r="H139" s="26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51.42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8.57</v>
      </c>
      <c r="H154" s="5"/>
    </row>
    <row r="155" spans="1:8" s="10" customFormat="1" ht="11.25" customHeight="1" x14ac:dyDescent="0.2">
      <c r="A155" s="23" t="s">
        <v>180</v>
      </c>
      <c r="B155" s="24"/>
      <c r="C155" s="24"/>
      <c r="D155" s="24"/>
      <c r="E155" s="24"/>
      <c r="F155" s="25"/>
      <c r="G155" s="14">
        <f>SUM(G112:G154)</f>
        <v>959.65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s="27" customFormat="1" ht="11.25" customHeight="1" x14ac:dyDescent="0.2">
      <c r="A157" s="26" t="s">
        <v>182</v>
      </c>
      <c r="B157" s="26">
        <v>366</v>
      </c>
      <c r="C157" s="26" t="s">
        <v>10</v>
      </c>
      <c r="D157" s="26" t="s">
        <v>19</v>
      </c>
      <c r="E157" s="26">
        <v>8</v>
      </c>
      <c r="F157" s="26">
        <v>160.35599999999999</v>
      </c>
      <c r="G157" s="35">
        <f>E157*F157*B157/1000</f>
        <v>469.52236799999997</v>
      </c>
      <c r="H157" s="26" t="s">
        <v>156</v>
      </c>
    </row>
    <row r="158" spans="1:8" s="10" customFormat="1" ht="11.25" customHeight="1" x14ac:dyDescent="0.2">
      <c r="A158" s="23" t="s">
        <v>183</v>
      </c>
      <c r="B158" s="24"/>
      <c r="C158" s="24"/>
      <c r="D158" s="24"/>
      <c r="E158" s="24"/>
      <c r="F158" s="25"/>
      <c r="G158" s="34">
        <f>SUM(G157)</f>
        <v>469.52236799999997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s="27" customFormat="1" ht="11.25" customHeight="1" x14ac:dyDescent="0.2">
      <c r="A161" s="26" t="s">
        <v>186</v>
      </c>
      <c r="B161" s="26">
        <v>12</v>
      </c>
      <c r="C161" s="26" t="s">
        <v>10</v>
      </c>
      <c r="D161" s="26" t="s">
        <v>71</v>
      </c>
      <c r="E161" s="26">
        <v>4</v>
      </c>
      <c r="F161" s="26">
        <v>9005.17</v>
      </c>
      <c r="G161" s="35">
        <f>E161*F161*B161/1000</f>
        <v>432.24816000000004</v>
      </c>
      <c r="H161" s="26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32">
        <v>0</v>
      </c>
      <c r="H162" s="5" t="s">
        <v>42</v>
      </c>
    </row>
    <row r="163" spans="1:8" s="10" customFormat="1" ht="11.25" customHeight="1" x14ac:dyDescent="0.2">
      <c r="A163" s="23" t="s">
        <v>188</v>
      </c>
      <c r="B163" s="24"/>
      <c r="C163" s="24"/>
      <c r="D163" s="24"/>
      <c r="E163" s="24"/>
      <c r="F163" s="25"/>
      <c r="G163" s="34">
        <f>SUM(G160:G162)</f>
        <v>432.24816000000004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s="27" customFormat="1" ht="11.25" customHeight="1" x14ac:dyDescent="0.2">
      <c r="A165" s="26" t="s">
        <v>190</v>
      </c>
      <c r="B165" s="26">
        <v>2</v>
      </c>
      <c r="C165" s="26" t="s">
        <v>131</v>
      </c>
      <c r="D165" s="26" t="s">
        <v>71</v>
      </c>
      <c r="E165" s="26">
        <v>0</v>
      </c>
      <c r="F165" s="26">
        <v>0</v>
      </c>
      <c r="G165" s="26">
        <v>20.63</v>
      </c>
      <c r="H165" s="26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3" t="s">
        <v>193</v>
      </c>
      <c r="B168" s="24"/>
      <c r="C168" s="24"/>
      <c r="D168" s="24"/>
      <c r="E168" s="24"/>
      <c r="F168" s="25"/>
      <c r="G168" s="14">
        <f>SUM(G165:G167)</f>
        <v>20.63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3" t="s">
        <v>197</v>
      </c>
      <c r="B172" s="24"/>
      <c r="C172" s="24"/>
      <c r="D172" s="24"/>
      <c r="E172" s="24"/>
      <c r="F172" s="25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s="27" customFormat="1" ht="11.25" customHeight="1" x14ac:dyDescent="0.2">
      <c r="A174" s="26" t="s">
        <v>199</v>
      </c>
      <c r="B174" s="26">
        <v>0</v>
      </c>
      <c r="C174" s="26" t="s">
        <v>200</v>
      </c>
      <c r="D174" s="26" t="s">
        <v>71</v>
      </c>
      <c r="E174" s="26">
        <v>0</v>
      </c>
      <c r="F174" s="26">
        <v>0</v>
      </c>
      <c r="G174" s="26">
        <v>57.47</v>
      </c>
      <c r="H174" s="26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8.23</v>
      </c>
      <c r="H175" s="5" t="s">
        <v>200</v>
      </c>
    </row>
    <row r="176" spans="1:8" s="10" customFormat="1" ht="11.25" customHeight="1" x14ac:dyDescent="0.2">
      <c r="A176" s="23" t="s">
        <v>202</v>
      </c>
      <c r="B176" s="24"/>
      <c r="C176" s="24"/>
      <c r="D176" s="24"/>
      <c r="E176" s="24"/>
      <c r="F176" s="25"/>
      <c r="G176" s="14">
        <f>SUM(G174:G175)</f>
        <v>65.7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s="27" customFormat="1" ht="11.25" customHeight="1" x14ac:dyDescent="0.2">
      <c r="A178" s="26" t="s">
        <v>204</v>
      </c>
      <c r="B178" s="26">
        <v>0</v>
      </c>
      <c r="C178" s="26" t="s">
        <v>131</v>
      </c>
      <c r="D178" s="26"/>
      <c r="E178" s="26">
        <v>0</v>
      </c>
      <c r="F178" s="26">
        <v>0</v>
      </c>
      <c r="G178" s="26">
        <v>211.72</v>
      </c>
      <c r="H178" s="26"/>
    </row>
    <row r="179" spans="1:8" s="10" customFormat="1" ht="11.25" customHeight="1" x14ac:dyDescent="0.2">
      <c r="A179" s="23" t="s">
        <v>205</v>
      </c>
      <c r="B179" s="24"/>
      <c r="C179" s="24"/>
      <c r="D179" s="24"/>
      <c r="E179" s="24"/>
      <c r="F179" s="25"/>
      <c r="G179" s="14">
        <f>SUM(G178)</f>
        <v>211.72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s="27" customFormat="1" ht="11.25" customHeight="1" x14ac:dyDescent="0.2">
      <c r="A182" s="26" t="s">
        <v>207</v>
      </c>
      <c r="B182" s="26">
        <v>0</v>
      </c>
      <c r="C182" s="26" t="s">
        <v>131</v>
      </c>
      <c r="D182" s="26" t="s">
        <v>47</v>
      </c>
      <c r="E182" s="26">
        <v>0</v>
      </c>
      <c r="F182" s="26">
        <v>0</v>
      </c>
      <c r="G182" s="26">
        <v>48.89</v>
      </c>
      <c r="H182" s="26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3" t="s">
        <v>210</v>
      </c>
      <c r="B185" s="24"/>
      <c r="C185" s="24"/>
      <c r="D185" s="24"/>
      <c r="E185" s="24"/>
      <c r="F185" s="25"/>
      <c r="G185" s="14">
        <f>SUM(G182:G184)</f>
        <v>48.89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15.04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131</v>
      </c>
      <c r="D188" s="5" t="s">
        <v>71</v>
      </c>
      <c r="E188" s="5">
        <v>0</v>
      </c>
      <c r="F188" s="5">
        <v>0</v>
      </c>
      <c r="G188" s="5">
        <v>7.54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3" t="s">
        <v>220</v>
      </c>
      <c r="B194" s="24"/>
      <c r="C194" s="24"/>
      <c r="D194" s="24"/>
      <c r="E194" s="24"/>
      <c r="F194" s="25"/>
      <c r="G194" s="14">
        <f>SUM(G187:G193)</f>
        <v>22.58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23" t="s">
        <v>237</v>
      </c>
      <c r="B206" s="24"/>
      <c r="C206" s="24"/>
      <c r="D206" s="24"/>
      <c r="E206" s="24"/>
      <c r="F206" s="25"/>
      <c r="G206" s="14">
        <f>SUM(G196:G205)</f>
        <v>0</v>
      </c>
      <c r="H206" s="14"/>
    </row>
    <row r="207" spans="1:8" s="10" customFormat="1" ht="11.25" customHeight="1" x14ac:dyDescent="0.2">
      <c r="A207" s="23" t="s">
        <v>238</v>
      </c>
      <c r="B207" s="24"/>
      <c r="C207" s="24"/>
      <c r="D207" s="24"/>
      <c r="E207" s="24"/>
      <c r="F207" s="25"/>
      <c r="G207" s="34">
        <f>G37+G42+G45+G109+G155+G158+G163+G168+G172+G176+G179+G185+G194+G206+G4</f>
        <v>5093.036935864</v>
      </c>
      <c r="H207" s="14"/>
    </row>
    <row r="210" spans="5:8" x14ac:dyDescent="0.2">
      <c r="E210" s="4" t="s">
        <v>241</v>
      </c>
      <c r="F210" s="4">
        <f>(25.51*6+26.53*6)/12</f>
        <v>26.02</v>
      </c>
      <c r="G210" s="28">
        <f>G208*1000/F211/12</f>
        <v>0</v>
      </c>
      <c r="H210" s="29" t="e">
        <f>F210/G210</f>
        <v>#DIV/0!</v>
      </c>
    </row>
    <row r="211" spans="5:8" x14ac:dyDescent="0.2">
      <c r="E211" s="4" t="s">
        <v>242</v>
      </c>
      <c r="F211" s="27">
        <v>16311.3</v>
      </c>
      <c r="G211" s="30">
        <f>F211*F210*12/1000</f>
        <v>5093.0403119999992</v>
      </c>
    </row>
    <row r="212" spans="5:8" x14ac:dyDescent="0.2">
      <c r="G212" s="28"/>
    </row>
    <row r="213" spans="5:8" x14ac:dyDescent="0.2">
      <c r="F213" s="4" t="s">
        <v>243</v>
      </c>
      <c r="G213" s="28">
        <f>G211-G207</f>
        <v>3.3761359991331119E-3</v>
      </c>
      <c r="H213" s="31">
        <f>G215-G208</f>
        <v>4583.7362807999998</v>
      </c>
    </row>
    <row r="214" spans="5:8" x14ac:dyDescent="0.2">
      <c r="G214" s="28"/>
    </row>
    <row r="215" spans="5:8" x14ac:dyDescent="0.2">
      <c r="G215" s="28">
        <f>G211*0.9</f>
        <v>4583.7362807999998</v>
      </c>
    </row>
    <row r="216" spans="5:8" x14ac:dyDescent="0.2">
      <c r="F216" s="4" t="s">
        <v>244</v>
      </c>
      <c r="G216" s="30">
        <f>G211*0.1</f>
        <v>509.30403119999994</v>
      </c>
    </row>
    <row r="217" spans="5:8" x14ac:dyDescent="0.2">
      <c r="G217" s="28">
        <f>SUM(G215:G216)</f>
        <v>5093.0403120000001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2016-01-27T12:01:49Z</dcterms:modified>
</cp:coreProperties>
</file>