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G179" i="3" s="1"/>
  <c r="F161" i="3"/>
  <c r="F157" i="3"/>
  <c r="G30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I40" i="1"/>
  <c r="I38" i="1"/>
  <c r="I35" i="1"/>
  <c r="I34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07" i="3" l="1"/>
  <c r="G209" i="3" s="1"/>
  <c r="H209" i="3" s="1"/>
  <c r="G214" i="3"/>
  <c r="G212" i="3"/>
  <c r="G215" i="3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6" i="3" l="1"/>
  <c r="H212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<sst xmlns="http://schemas.openxmlformats.org/spreadsheetml/2006/main" count="1923" uniqueCount="255">
  <si>
    <t>Мусы Джалиля ул., д.4,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</si>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</sst>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4" sqref="A44:F44"/>
    </sheetView>
  </sheetViews>
  <sheetFormatPr defaultRowHeight="11.25" customHeight="1" x14ac:dyDescent="0.2"/>
  <cols>
    <col min="1" max="1" width="49.42578125" style="5" customWidth="1"/>
    <col min="2" max="16384" width="9.140625" style="5"/>
  </cols>
  <sheetData>
    <row r="1" spans="1:9" s="1" customFormat="1" ht="15" customHeight="1" x14ac:dyDescent="0.25">
      <c r="A1" s="6" t="s">
        <v>239</v>
      </c>
    </row>
    <row r="2" spans="1:9" s="1" customFormat="1" ht="12.7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9" ht="11.25" customHeight="1" x14ac:dyDescent="0.2">
      <c r="A3" s="2" t="s">
        <v>1</v>
      </c>
      <c r="B3" s="36" t="s">
        <v>2</v>
      </c>
      <c r="C3" s="3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235.8</v>
      </c>
      <c r="F5" s="3">
        <v>2.2799999999999998</v>
      </c>
      <c r="G5" s="3">
        <v>160.75</v>
      </c>
      <c r="H5" s="3" t="s">
        <v>12</v>
      </c>
      <c r="I5" s="5">
        <f>ROUND(F5*1.06,2)</f>
        <v>2.42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235.8</v>
      </c>
      <c r="F6" s="3">
        <v>3.23</v>
      </c>
      <c r="G6" s="3">
        <v>9.14</v>
      </c>
      <c r="H6" s="3"/>
      <c r="I6" s="5">
        <f t="shared" ref="I6:I40" si="0">ROUND(F6*1.06,2)</f>
        <v>3.42</v>
      </c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1768.2</v>
      </c>
      <c r="F7" s="3">
        <v>1.99</v>
      </c>
      <c r="G7" s="3">
        <v>182.97300000000001</v>
      </c>
      <c r="H7" s="3" t="s">
        <v>15</v>
      </c>
      <c r="I7" s="5">
        <f t="shared" si="0"/>
        <v>2.11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1768.2</v>
      </c>
      <c r="F8" s="3">
        <v>2.54</v>
      </c>
      <c r="G8" s="3">
        <v>53.895000000000003</v>
      </c>
      <c r="H8" s="3"/>
      <c r="I8" s="5">
        <f t="shared" si="0"/>
        <v>2.69</v>
      </c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  <c r="I9" s="5">
        <f t="shared" si="0"/>
        <v>3.26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  <c r="I10" s="5">
        <f t="shared" si="0"/>
        <v>20.81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  <c r="I11" s="5">
        <f t="shared" si="0"/>
        <v>3.45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  <c r="I12" s="5">
        <f t="shared" si="0"/>
        <v>0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  <c r="I13" s="5">
        <f t="shared" si="0"/>
        <v>8.8699999999999992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9289</v>
      </c>
      <c r="F14" s="3">
        <v>2.78</v>
      </c>
      <c r="G14" s="3">
        <v>25.823</v>
      </c>
      <c r="H14" s="3" t="s">
        <v>25</v>
      </c>
      <c r="I14" s="5">
        <f t="shared" si="0"/>
        <v>2.95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  <c r="I15" s="5">
        <f t="shared" si="0"/>
        <v>1.83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  <c r="I16" s="5">
        <f t="shared" si="0"/>
        <v>4.3</v>
      </c>
    </row>
    <row r="17" spans="1:9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  <c r="I17" s="5">
        <f t="shared" si="0"/>
        <v>4.28</v>
      </c>
    </row>
    <row r="18" spans="1:9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  <c r="I18" s="5">
        <f t="shared" si="0"/>
        <v>0</v>
      </c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  <c r="I19" s="5">
        <f t="shared" si="0"/>
        <v>0</v>
      </c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  <c r="I20" s="5">
        <f t="shared" si="0"/>
        <v>2.64</v>
      </c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  <c r="I21" s="5">
        <f t="shared" si="0"/>
        <v>5.32</v>
      </c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  <c r="I22" s="5">
        <f t="shared" si="0"/>
        <v>2.64</v>
      </c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  <c r="I23" s="5">
        <f t="shared" si="0"/>
        <v>2.14</v>
      </c>
    </row>
    <row r="24" spans="1:9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1263</v>
      </c>
      <c r="F24" s="3">
        <v>2.0299999999999998</v>
      </c>
      <c r="G24" s="3">
        <v>5.1280000000000001</v>
      </c>
      <c r="H24" s="3" t="s">
        <v>30</v>
      </c>
      <c r="I24" s="5">
        <f t="shared" si="0"/>
        <v>2.15</v>
      </c>
    </row>
    <row r="25" spans="1:9" ht="11.25" customHeight="1" x14ac:dyDescent="0.2">
      <c r="A25" s="7" t="s">
        <v>38</v>
      </c>
      <c r="B25" s="4"/>
      <c r="C25" s="4"/>
      <c r="D25" s="4"/>
      <c r="E25" s="4"/>
      <c r="F25" s="4"/>
      <c r="G25" s="4"/>
      <c r="H25" s="8"/>
    </row>
    <row r="26" spans="1:9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  <c r="I26" s="5">
        <f t="shared" si="0"/>
        <v>0</v>
      </c>
    </row>
    <row r="27" spans="1:9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  <c r="I27" s="5">
        <f t="shared" si="0"/>
        <v>0</v>
      </c>
    </row>
    <row r="28" spans="1:9" ht="11.25" customHeight="1" x14ac:dyDescent="0.2">
      <c r="A28" s="7" t="s">
        <v>44</v>
      </c>
      <c r="B28" s="4"/>
      <c r="C28" s="4"/>
      <c r="D28" s="4"/>
      <c r="E28" s="4"/>
      <c r="F28" s="4"/>
      <c r="G28" s="4"/>
      <c r="H28" s="8"/>
    </row>
    <row r="29" spans="1:9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19.23</v>
      </c>
      <c r="H29" s="3" t="s">
        <v>48</v>
      </c>
      <c r="I29" s="5">
        <f t="shared" si="0"/>
        <v>0</v>
      </c>
    </row>
    <row r="30" spans="1:9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  <c r="I30" s="5">
        <f t="shared" si="0"/>
        <v>0</v>
      </c>
    </row>
    <row r="31" spans="1:9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1076.5999999999999</v>
      </c>
      <c r="F31" s="3">
        <v>1.67</v>
      </c>
      <c r="G31" s="3">
        <v>1.798</v>
      </c>
      <c r="H31" s="3" t="s">
        <v>25</v>
      </c>
      <c r="I31" s="5">
        <f t="shared" si="0"/>
        <v>1.77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1076</v>
      </c>
      <c r="F32" s="3">
        <v>1.67</v>
      </c>
      <c r="G32" s="3">
        <v>1.7969999999999999</v>
      </c>
      <c r="H32" s="3" t="s">
        <v>25</v>
      </c>
      <c r="I32" s="5">
        <f t="shared" si="0"/>
        <v>1.77</v>
      </c>
    </row>
    <row r="33" spans="1:9" ht="11.25" customHeight="1" x14ac:dyDescent="0.2">
      <c r="A33" s="7" t="s">
        <v>53</v>
      </c>
      <c r="B33" s="4"/>
      <c r="C33" s="4"/>
      <c r="D33" s="4"/>
      <c r="E33" s="4"/>
      <c r="F33" s="4"/>
      <c r="G33" s="4"/>
      <c r="H33" s="8"/>
    </row>
    <row r="34" spans="1:9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  <c r="I34" s="5">
        <f t="shared" si="0"/>
        <v>8.7899999999999991</v>
      </c>
    </row>
    <row r="35" spans="1:9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  <c r="I35" s="5">
        <f t="shared" si="0"/>
        <v>3.81</v>
      </c>
    </row>
    <row r="36" spans="1:9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689.3950000000001</v>
      </c>
      <c r="H36" s="9"/>
      <c r="I36" s="5"/>
    </row>
    <row r="37" spans="1:9" ht="11.25" customHeight="1" x14ac:dyDescent="0.2">
      <c r="A37" s="7" t="s">
        <v>57</v>
      </c>
      <c r="B37" s="4"/>
      <c r="C37" s="4"/>
      <c r="D37" s="4"/>
      <c r="E37" s="4"/>
      <c r="F37" s="4"/>
      <c r="G37" s="4"/>
      <c r="H37" s="8"/>
    </row>
    <row r="38" spans="1:9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2.7</v>
      </c>
      <c r="F38" s="3">
        <v>187.47</v>
      </c>
      <c r="G38" s="3">
        <v>184.75200000000001</v>
      </c>
      <c r="H38" s="3" t="s">
        <v>12</v>
      </c>
      <c r="I38" s="5">
        <f t="shared" si="0"/>
        <v>198.72</v>
      </c>
    </row>
    <row r="39" spans="1:9" ht="11.25" customHeight="1" x14ac:dyDescent="0.2">
      <c r="A39" s="7" t="s">
        <v>53</v>
      </c>
      <c r="B39" s="4"/>
      <c r="C39" s="4"/>
      <c r="D39" s="4"/>
      <c r="E39" s="4"/>
      <c r="F39" s="4"/>
      <c r="G39" s="4"/>
      <c r="H39" s="8"/>
    </row>
    <row r="40" spans="1:9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2.7</v>
      </c>
      <c r="F40" s="3">
        <v>302.69</v>
      </c>
      <c r="G40" s="3">
        <v>298.30099999999999</v>
      </c>
      <c r="H40" s="3"/>
      <c r="I40" s="5">
        <f t="shared" si="0"/>
        <v>320.85000000000002</v>
      </c>
    </row>
    <row r="41" spans="1:9" s="10" customFormat="1" ht="11.25" customHeight="1" x14ac:dyDescent="0.2">
      <c r="A41" s="34" t="s">
        <v>62</v>
      </c>
      <c r="B41" s="34"/>
      <c r="C41" s="34"/>
      <c r="D41" s="34"/>
      <c r="E41" s="34"/>
      <c r="F41" s="34"/>
      <c r="G41" s="9">
        <f>SUM(G38:G40)</f>
        <v>483.053</v>
      </c>
      <c r="H41" s="9"/>
    </row>
    <row r="42" spans="1:9" ht="11.25" customHeight="1" x14ac:dyDescent="0.2">
      <c r="A42" s="35" t="s">
        <v>63</v>
      </c>
      <c r="B42" s="35"/>
      <c r="C42" s="35"/>
      <c r="D42" s="35"/>
      <c r="E42" s="35"/>
      <c r="F42" s="35"/>
      <c r="G42" s="35"/>
      <c r="H42" s="35"/>
    </row>
    <row r="43" spans="1:9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26.4</v>
      </c>
      <c r="F43" s="3">
        <v>17.71</v>
      </c>
      <c r="G43" s="3">
        <v>170.654</v>
      </c>
      <c r="H43" s="3"/>
    </row>
    <row r="44" spans="1:9" s="10" customFormat="1" ht="11.25" customHeight="1" x14ac:dyDescent="0.2">
      <c r="A44" s="34" t="s">
        <v>65</v>
      </c>
      <c r="B44" s="34"/>
      <c r="C44" s="34"/>
      <c r="D44" s="34"/>
      <c r="E44" s="34"/>
      <c r="F44" s="34"/>
      <c r="G44" s="9">
        <f>SUM(G43)</f>
        <v>170.654</v>
      </c>
      <c r="H44" s="9"/>
    </row>
    <row r="45" spans="1:9" ht="11.25" customHeight="1" x14ac:dyDescent="0.2">
      <c r="A45" s="35" t="s">
        <v>66</v>
      </c>
      <c r="B45" s="35"/>
      <c r="C45" s="35"/>
      <c r="D45" s="35"/>
      <c r="E45" s="35"/>
      <c r="F45" s="35"/>
      <c r="G45" s="35"/>
      <c r="H45" s="35"/>
    </row>
    <row r="46" spans="1:9" ht="11.25" customHeight="1" x14ac:dyDescent="0.2">
      <c r="A46" s="35" t="s">
        <v>67</v>
      </c>
      <c r="B46" s="35"/>
      <c r="C46" s="35"/>
      <c r="D46" s="35"/>
      <c r="E46" s="35"/>
      <c r="F46" s="35"/>
      <c r="G46" s="35"/>
      <c r="H46" s="35"/>
    </row>
    <row r="47" spans="1:9" ht="11.25" customHeight="1" x14ac:dyDescent="0.2">
      <c r="A47" s="35" t="s">
        <v>68</v>
      </c>
      <c r="B47" s="35"/>
      <c r="C47" s="35"/>
      <c r="D47" s="35"/>
      <c r="E47" s="35"/>
      <c r="F47" s="35"/>
      <c r="G47" s="35"/>
      <c r="H47" s="11"/>
    </row>
    <row r="48" spans="1:9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7" t="s">
        <v>76</v>
      </c>
      <c r="B52" s="4"/>
      <c r="C52" s="4"/>
      <c r="D52" s="4"/>
      <c r="E52" s="4"/>
      <c r="F52" s="4"/>
      <c r="G52" s="4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60.05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5.35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7" t="s">
        <v>88</v>
      </c>
      <c r="B63" s="4"/>
      <c r="C63" s="4"/>
      <c r="D63" s="4"/>
      <c r="E63" s="4"/>
      <c r="F63" s="4"/>
      <c r="G63" s="4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11.24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10.17</v>
      </c>
      <c r="H66" s="3" t="s">
        <v>72</v>
      </c>
    </row>
    <row r="67" spans="1:8" ht="11.25" customHeight="1" x14ac:dyDescent="0.2">
      <c r="A67" s="7" t="s">
        <v>92</v>
      </c>
      <c r="B67" s="4"/>
      <c r="C67" s="4"/>
      <c r="D67" s="4"/>
      <c r="E67" s="4"/>
      <c r="F67" s="4"/>
      <c r="G67" s="4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5.35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21.41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53.52</v>
      </c>
      <c r="H76" s="3" t="s">
        <v>72</v>
      </c>
    </row>
    <row r="77" spans="1:8" ht="11.25" customHeight="1" x14ac:dyDescent="0.2">
      <c r="A77" s="38" t="s">
        <v>103</v>
      </c>
      <c r="B77" s="39"/>
      <c r="C77" s="39"/>
      <c r="D77" s="39"/>
      <c r="E77" s="39"/>
      <c r="F77" s="39"/>
      <c r="G77" s="4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5.14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5.57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8" t="s">
        <v>109</v>
      </c>
      <c r="B83" s="39"/>
      <c r="C83" s="39"/>
      <c r="D83" s="39"/>
      <c r="E83" s="39"/>
      <c r="F83" s="39"/>
      <c r="G83" s="4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21.41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53.52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31.04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33.18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7" t="s">
        <v>124</v>
      </c>
      <c r="B98" s="4"/>
      <c r="C98" s="4"/>
      <c r="D98" s="4"/>
      <c r="E98" s="4"/>
      <c r="F98" s="4"/>
      <c r="G98" s="4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5.67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5.03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10.7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7" t="s">
        <v>53</v>
      </c>
      <c r="B103" s="4"/>
      <c r="C103" s="4"/>
      <c r="D103" s="4"/>
      <c r="E103" s="4"/>
      <c r="F103" s="4"/>
      <c r="G103" s="4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107.04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53.52</v>
      </c>
      <c r="H107" s="3"/>
    </row>
    <row r="108" spans="1:8" s="10" customFormat="1" ht="11.25" customHeight="1" x14ac:dyDescent="0.2">
      <c r="A108" s="34" t="s">
        <v>135</v>
      </c>
      <c r="B108" s="34"/>
      <c r="C108" s="34"/>
      <c r="D108" s="34"/>
      <c r="E108" s="34"/>
      <c r="F108" s="34"/>
      <c r="G108" s="9">
        <f>SUM(G48:G107)</f>
        <v>498.90999999999997</v>
      </c>
      <c r="H108" s="9"/>
    </row>
    <row r="109" spans="1:8" ht="11.25" customHeight="1" x14ac:dyDescent="0.2">
      <c r="A109" s="35" t="s">
        <v>103</v>
      </c>
      <c r="B109" s="35"/>
      <c r="C109" s="35"/>
      <c r="D109" s="35"/>
      <c r="E109" s="35"/>
      <c r="F109" s="35"/>
      <c r="G109" s="35"/>
      <c r="H109" s="35"/>
    </row>
    <row r="110" spans="1:8" ht="11.25" customHeight="1" x14ac:dyDescent="0.2">
      <c r="A110" s="35" t="s">
        <v>136</v>
      </c>
      <c r="B110" s="35"/>
      <c r="C110" s="35"/>
      <c r="D110" s="35"/>
      <c r="E110" s="35"/>
      <c r="F110" s="35"/>
      <c r="G110" s="35"/>
      <c r="H110" s="35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53.52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42.82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5.35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10.7</v>
      </c>
      <c r="G119" s="3">
        <v>10.7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37.14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5.57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5.14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46.98</v>
      </c>
      <c r="G124" s="3">
        <v>46.98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10.7</v>
      </c>
      <c r="G125" s="3">
        <v>10.7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110.96</v>
      </c>
      <c r="G126" s="3">
        <v>110.96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5.67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74.930000000000007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52.45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64.23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54.59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32.11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9.6300000000000008</v>
      </c>
      <c r="H135" s="3" t="s">
        <v>126</v>
      </c>
    </row>
    <row r="136" spans="1:8" ht="11.25" customHeight="1" x14ac:dyDescent="0.2">
      <c r="A136" s="7" t="s">
        <v>53</v>
      </c>
      <c r="B136" s="4"/>
      <c r="C136" s="4"/>
      <c r="D136" s="4"/>
      <c r="E136" s="4"/>
      <c r="F136" s="4"/>
      <c r="G136" s="4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11.77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32.11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5.35</v>
      </c>
      <c r="H153" s="3"/>
    </row>
    <row r="154" spans="1:8" s="10" customFormat="1" ht="11.25" customHeight="1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710.82</v>
      </c>
      <c r="H154" s="9"/>
    </row>
    <row r="155" spans="1:8" ht="11.25" customHeight="1" x14ac:dyDescent="0.2">
      <c r="A155" s="35" t="s">
        <v>181</v>
      </c>
      <c r="B155" s="35"/>
      <c r="C155" s="35"/>
      <c r="D155" s="35"/>
      <c r="E155" s="35"/>
      <c r="F155" s="35"/>
      <c r="G155" s="35"/>
      <c r="H155" s="35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198.09</v>
      </c>
      <c r="G156" s="3">
        <v>433.81700000000001</v>
      </c>
      <c r="H156" s="3" t="s">
        <v>156</v>
      </c>
    </row>
    <row r="157" spans="1:8" s="10" customFormat="1" ht="11.25" customHeight="1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433.81700000000001</v>
      </c>
      <c r="H157" s="9"/>
    </row>
    <row r="158" spans="1:8" ht="11.25" customHeight="1" x14ac:dyDescent="0.2">
      <c r="A158" s="35" t="s">
        <v>184</v>
      </c>
      <c r="B158" s="35"/>
      <c r="C158" s="35"/>
      <c r="D158" s="35"/>
      <c r="E158" s="35"/>
      <c r="F158" s="35"/>
      <c r="G158" s="35"/>
      <c r="H158" s="35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402.11</v>
      </c>
      <c r="H162" s="9"/>
    </row>
    <row r="163" spans="1:8" ht="11.25" customHeight="1" x14ac:dyDescent="0.2">
      <c r="A163" s="35" t="s">
        <v>189</v>
      </c>
      <c r="B163" s="35"/>
      <c r="C163" s="35"/>
      <c r="D163" s="35"/>
      <c r="E163" s="35"/>
      <c r="F163" s="35"/>
      <c r="G163" s="35"/>
      <c r="H163" s="35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9.1</v>
      </c>
      <c r="H167" s="9"/>
    </row>
    <row r="168" spans="1:8" ht="11.25" customHeight="1" x14ac:dyDescent="0.2">
      <c r="A168" s="35" t="s">
        <v>194</v>
      </c>
      <c r="B168" s="35"/>
      <c r="C168" s="35"/>
      <c r="D168" s="35"/>
      <c r="E168" s="35"/>
      <c r="F168" s="35"/>
      <c r="G168" s="35"/>
      <c r="H168" s="35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5" t="s">
        <v>198</v>
      </c>
      <c r="B172" s="35"/>
      <c r="C172" s="35"/>
      <c r="D172" s="35"/>
      <c r="E172" s="35"/>
      <c r="F172" s="35"/>
      <c r="G172" s="35"/>
      <c r="H172" s="35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5.57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5.14</v>
      </c>
      <c r="H174" s="3" t="s">
        <v>200</v>
      </c>
    </row>
    <row r="175" spans="1:8" s="10" customFormat="1" ht="11.25" customHeight="1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10.71</v>
      </c>
      <c r="H175" s="9"/>
    </row>
    <row r="176" spans="1:8" ht="11.25" customHeight="1" x14ac:dyDescent="0.2">
      <c r="A176" s="35" t="s">
        <v>203</v>
      </c>
      <c r="B176" s="35"/>
      <c r="C176" s="35"/>
      <c r="D176" s="35"/>
      <c r="E176" s="35"/>
      <c r="F176" s="35"/>
      <c r="G176" s="35"/>
      <c r="H176" s="35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259.06099999999998</v>
      </c>
      <c r="H177" s="3"/>
    </row>
    <row r="178" spans="1:8" s="10" customFormat="1" ht="11.25" customHeight="1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259.06099999999998</v>
      </c>
      <c r="H178" s="9"/>
    </row>
    <row r="179" spans="1:8" ht="11.25" customHeight="1" x14ac:dyDescent="0.2">
      <c r="A179" s="35" t="s">
        <v>206</v>
      </c>
      <c r="B179" s="35"/>
      <c r="C179" s="35"/>
      <c r="D179" s="35"/>
      <c r="E179" s="35"/>
      <c r="F179" s="35"/>
      <c r="G179" s="35"/>
      <c r="H179" s="35"/>
    </row>
    <row r="180" spans="1:8" ht="11.25" customHeight="1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165.07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165.07</v>
      </c>
      <c r="H184" s="9"/>
    </row>
    <row r="185" spans="1:8" ht="11.25" customHeight="1" x14ac:dyDescent="0.2">
      <c r="A185" s="35" t="s">
        <v>211</v>
      </c>
      <c r="B185" s="35"/>
      <c r="C185" s="35"/>
      <c r="D185" s="35"/>
      <c r="E185" s="35"/>
      <c r="F185" s="35"/>
      <c r="G185" s="35"/>
      <c r="H185" s="35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13.67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6.86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7" t="s">
        <v>53</v>
      </c>
      <c r="B189" s="4"/>
      <c r="C189" s="4"/>
      <c r="D189" s="4"/>
      <c r="E189" s="4"/>
      <c r="F189" s="4"/>
      <c r="G189" s="4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20.53</v>
      </c>
      <c r="H193" s="9"/>
    </row>
    <row r="194" spans="1:8" ht="11.25" customHeight="1" x14ac:dyDescent="0.2">
      <c r="A194" s="35" t="s">
        <v>221</v>
      </c>
      <c r="B194" s="35"/>
      <c r="C194" s="35"/>
      <c r="D194" s="35"/>
      <c r="E194" s="35"/>
      <c r="F194" s="35"/>
      <c r="G194" s="35"/>
      <c r="H194" s="35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4" t="s">
        <v>237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238</v>
      </c>
      <c r="B206" s="34"/>
      <c r="C206" s="34"/>
      <c r="D206" s="34"/>
      <c r="E206" s="34"/>
      <c r="F206" s="34"/>
      <c r="G206" s="9">
        <f>G36+G41+G44+G108+G154+G157+G162+G167+G171+G175+G178+G184+G193+G205</f>
        <v>3853.2300000000009</v>
      </c>
      <c r="H206" s="9"/>
    </row>
  </sheetData>
  <mergeCells count="36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08:F108"/>
    <mergeCell ref="A109:H109"/>
    <mergeCell ref="A110:H110"/>
    <mergeCell ref="A46:H46"/>
    <mergeCell ref="A47:G47"/>
    <mergeCell ref="A41:F41"/>
    <mergeCell ref="A42:H42"/>
    <mergeCell ref="A44:F44"/>
    <mergeCell ref="A45:H45"/>
    <mergeCell ref="B3:C3"/>
    <mergeCell ref="A4:H4"/>
    <mergeCell ref="A36:F3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6" workbookViewId="0">
      <selection activeCell="A249" sqref="A249"/>
    </sheetView>
  </sheetViews>
  <sheetFormatPr defaultRowHeight="11.25" x14ac:dyDescent="0.2"/>
  <cols>
    <col min="1" max="1" width="49.42578125" style="5" customWidth="1"/>
    <col min="2" max="16384" width="9.140625" style="5"/>
  </cols>
  <sheetData>
    <row r="1" spans="1:9" s="1" customFormat="1" ht="15" customHeight="1" x14ac:dyDescent="0.25">
      <c r="A1" s="6" t="s">
        <v>240</v>
      </c>
    </row>
    <row r="2" spans="1:9" s="1" customFormat="1" ht="12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4" t="s">
        <v>1</v>
      </c>
      <c r="B3" s="7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27" t="s">
        <v>245</v>
      </c>
      <c r="B4" s="13"/>
      <c r="C4" s="13"/>
      <c r="D4" s="14"/>
      <c r="E4" s="14"/>
      <c r="F4" s="14"/>
      <c r="G4" s="14">
        <v>408.72</v>
      </c>
      <c r="H4" s="14"/>
    </row>
    <row r="5" spans="1:9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235.8</v>
      </c>
      <c r="F6" s="3">
        <v>2.42</v>
      </c>
      <c r="G6" s="3">
        <f t="shared" ref="G6:G25" si="0">ROUND(E6*F6*B6/1000,2)</f>
        <v>171.19</v>
      </c>
      <c r="H6" s="3" t="s">
        <v>12</v>
      </c>
      <c r="I6" s="5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235.8</v>
      </c>
      <c r="F7" s="3">
        <v>3.42</v>
      </c>
      <c r="G7" s="3">
        <f t="shared" si="0"/>
        <v>9.68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1768.2</v>
      </c>
      <c r="F8" s="3">
        <v>2.11</v>
      </c>
      <c r="G8" s="3">
        <f t="shared" si="0"/>
        <v>194.01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1768.2</v>
      </c>
      <c r="F9" s="3">
        <v>2.69</v>
      </c>
      <c r="G9" s="3">
        <f t="shared" si="0"/>
        <v>57.08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9289</v>
      </c>
      <c r="F15" s="3">
        <v>2.95</v>
      </c>
      <c r="G15" s="3">
        <f t="shared" si="0"/>
        <v>27.4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1263</v>
      </c>
      <c r="F25" s="3">
        <v>2.15</v>
      </c>
      <c r="G25" s="3">
        <f t="shared" si="0"/>
        <v>5.43</v>
      </c>
      <c r="H25" s="3" t="s">
        <v>30</v>
      </c>
    </row>
    <row r="26" spans="1:8" ht="11.25" customHeight="1" x14ac:dyDescent="0.2">
      <c r="A26" s="7" t="s">
        <v>38</v>
      </c>
      <c r="B26" s="4"/>
      <c r="C26" s="4"/>
      <c r="D26" s="4"/>
      <c r="E26" s="4"/>
      <c r="F26" s="4"/>
      <c r="G26" s="4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</row>
    <row r="29" spans="1:8" ht="11.25" customHeight="1" x14ac:dyDescent="0.2">
      <c r="A29" s="7" t="s">
        <v>44</v>
      </c>
      <c r="B29" s="4"/>
      <c r="C29" s="4"/>
      <c r="D29" s="4"/>
      <c r="E29" s="4"/>
      <c r="F29" s="4"/>
      <c r="G29" s="4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19.23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1076.5999999999999</v>
      </c>
      <c r="F32" s="3">
        <v>1.77</v>
      </c>
      <c r="G32" s="3">
        <f t="shared" ref="G32:G33" si="1">ROUND(E32*F32*B32/1000,2)</f>
        <v>1.91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1076</v>
      </c>
      <c r="F33" s="3">
        <v>1.77</v>
      </c>
      <c r="G33" s="3">
        <f t="shared" si="1"/>
        <v>1.9</v>
      </c>
      <c r="H33" s="3" t="s">
        <v>25</v>
      </c>
    </row>
    <row r="34" spans="1:8" ht="11.25" customHeight="1" x14ac:dyDescent="0.2">
      <c r="A34" s="7" t="s">
        <v>53</v>
      </c>
      <c r="B34" s="4"/>
      <c r="C34" s="4"/>
      <c r="D34" s="4"/>
      <c r="E34" s="4"/>
      <c r="F34" s="4"/>
      <c r="G34" s="4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 t="shared" ref="G35:G36" si="2"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2">
        <f>SUM(G6:G36)</f>
        <v>730.88999999999987</v>
      </c>
      <c r="H37" s="12"/>
    </row>
    <row r="38" spans="1:8" ht="11.25" customHeight="1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2.7</v>
      </c>
      <c r="F39" s="3">
        <v>198.72</v>
      </c>
      <c r="G39" s="3">
        <f t="shared" ref="G39" si="3">ROUND(E39*F39*B39/1000,2)</f>
        <v>196.38</v>
      </c>
      <c r="H39" s="3" t="s">
        <v>12</v>
      </c>
    </row>
    <row r="40" spans="1:8" ht="11.25" customHeight="1" x14ac:dyDescent="0.2">
      <c r="A40" s="7" t="s">
        <v>53</v>
      </c>
      <c r="B40" s="4"/>
      <c r="C40" s="4"/>
      <c r="D40" s="4"/>
      <c r="E40" s="4"/>
      <c r="F40" s="4"/>
      <c r="G40" s="4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2.7</v>
      </c>
      <c r="F41" s="3">
        <v>320.85000000000002</v>
      </c>
      <c r="G41" s="3">
        <f t="shared" ref="G41" si="4">ROUND(E41*F41*B41/1000,2)</f>
        <v>317.06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2">
        <f>SUM(G39:G41)</f>
        <v>513.44000000000005</v>
      </c>
      <c r="H42" s="12"/>
    </row>
    <row r="43" spans="1:8" ht="11.25" customHeight="1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0.86</v>
      </c>
      <c r="F44" s="3">
        <v>537.61</v>
      </c>
      <c r="G44" s="3">
        <f t="shared" ref="G44" si="5">ROUND(E44*F44*B44/1000,2)</f>
        <v>169.22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2">
        <f>SUM(G44)</f>
        <v>169.22</v>
      </c>
      <c r="H45" s="12"/>
    </row>
    <row r="46" spans="1:8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8" ht="11.25" customHeight="1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8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60.05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5.35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11.24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10.17</v>
      </c>
      <c r="H67" s="3" t="s">
        <v>72</v>
      </c>
    </row>
    <row r="68" spans="1:8" ht="11.25" customHeight="1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5.35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21.41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53.52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5.57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21.41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53.52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31.04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33.18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5.67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53</v>
      </c>
      <c r="B104" s="4"/>
      <c r="C104" s="4"/>
      <c r="D104" s="4"/>
      <c r="E104" s="4"/>
      <c r="F104" s="4"/>
      <c r="G104" s="4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107.04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53.52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2">
        <f>SUM(G49:G108)</f>
        <v>498.90999999999997</v>
      </c>
      <c r="H109" s="12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ht="11.25" customHeight="1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4">
        <v>56.73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4">
        <v>45.39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4">
        <v>5.67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24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24">
        <v>39.369999999999997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24">
        <v>5.9039999999999999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24">
        <v>5.45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24">
        <v>14.43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25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24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24">
        <v>24.24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5.67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4">
        <v>79.430000000000007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4">
        <v>55.6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4">
        <v>68.08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4">
        <v>57.86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4">
        <v>34.04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4">
        <v>10.210000000000001</v>
      </c>
      <c r="H136" s="3" t="s">
        <v>126</v>
      </c>
    </row>
    <row r="137" spans="1:8" ht="11.25" customHeight="1" x14ac:dyDescent="0.2">
      <c r="A137" s="7" t="s">
        <v>53</v>
      </c>
      <c r="B137" s="4"/>
      <c r="C137" s="4"/>
      <c r="D137" s="4"/>
      <c r="E137" s="4"/>
      <c r="F137" s="4"/>
      <c r="G137" s="4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11.77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24">
        <v>34.04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24">
        <v>5.67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2">
        <f>SUM(G112:G154)</f>
        <v>690.47399999999993</v>
      </c>
      <c r="H155" s="12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186.86</v>
      </c>
      <c r="G157" s="24">
        <f t="shared" ref="G157" si="6">ROUND(E157*F157*B157/1000,2)</f>
        <v>410.34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2">
        <f>SUM(G157)</f>
        <v>410.34</v>
      </c>
      <c r="H158" s="12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24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2">
        <f>SUM(G160:G162)</f>
        <v>367.78</v>
      </c>
      <c r="H163" s="12"/>
    </row>
    <row r="164" spans="1:8" ht="11.25" customHeight="1" x14ac:dyDescent="0.2">
      <c r="A164" s="7" t="s">
        <v>189</v>
      </c>
      <c r="B164" s="4"/>
      <c r="C164" s="4"/>
      <c r="D164" s="4"/>
      <c r="E164" s="4"/>
      <c r="F164" s="4"/>
      <c r="G164" s="4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12"/>
    </row>
    <row r="169" spans="1:8" ht="11.25" customHeight="1" x14ac:dyDescent="0.2">
      <c r="A169" s="7" t="s">
        <v>194</v>
      </c>
      <c r="B169" s="4"/>
      <c r="C169" s="4"/>
      <c r="D169" s="4"/>
      <c r="E169" s="4"/>
      <c r="F169" s="4"/>
      <c r="G169" s="4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2">
        <f>SUM(G170:G171)</f>
        <v>0</v>
      </c>
      <c r="H172" s="12"/>
    </row>
    <row r="173" spans="1:8" ht="11.25" customHeight="1" x14ac:dyDescent="0.2">
      <c r="A173" s="7" t="s">
        <v>198</v>
      </c>
      <c r="B173" s="4"/>
      <c r="C173" s="4"/>
      <c r="D173" s="4"/>
      <c r="E173" s="4"/>
      <c r="F173" s="4"/>
      <c r="G173" s="4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46.43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35.840000000000003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2">
        <f>SUM(G174:G175)</f>
        <v>82.27000000000001</v>
      </c>
      <c r="H176" s="12"/>
    </row>
    <row r="177" spans="1:8" ht="11.25" customHeight="1" x14ac:dyDescent="0.2">
      <c r="A177" s="7" t="s">
        <v>203</v>
      </c>
      <c r="B177" s="4"/>
      <c r="C177" s="4"/>
      <c r="D177" s="4"/>
      <c r="E177" s="4"/>
      <c r="F177" s="4"/>
      <c r="G177" s="4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5">
        <v>140.71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6">
        <f>SUM(G178)</f>
        <v>140.71</v>
      </c>
      <c r="H179" s="12"/>
    </row>
    <row r="180" spans="1:8" ht="11.25" customHeight="1" x14ac:dyDescent="0.2">
      <c r="A180" s="7" t="s">
        <v>206</v>
      </c>
      <c r="B180" s="4"/>
      <c r="C180" s="4"/>
      <c r="D180" s="4"/>
      <c r="E180" s="4"/>
      <c r="F180" s="4"/>
      <c r="G180" s="4"/>
      <c r="H180" s="8"/>
    </row>
    <row r="181" spans="1:8" ht="11.25" customHeight="1" x14ac:dyDescent="0.2">
      <c r="A181" s="7" t="s">
        <v>53</v>
      </c>
      <c r="B181" s="4"/>
      <c r="C181" s="4"/>
      <c r="D181" s="4"/>
      <c r="E181" s="4"/>
      <c r="F181" s="4"/>
      <c r="G181" s="4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36.21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2">
        <f>SUM(G182:G184)</f>
        <v>36.21</v>
      </c>
      <c r="H185" s="12"/>
    </row>
    <row r="186" spans="1:8" ht="11.25" customHeight="1" x14ac:dyDescent="0.2">
      <c r="A186" s="7" t="s">
        <v>211</v>
      </c>
      <c r="B186" s="4"/>
      <c r="C186" s="4"/>
      <c r="D186" s="4"/>
      <c r="E186" s="4"/>
      <c r="F186" s="4"/>
      <c r="G186" s="4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14.49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7.27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7" t="s">
        <v>53</v>
      </c>
      <c r="B190" s="4"/>
      <c r="C190" s="4"/>
      <c r="D190" s="4"/>
      <c r="E190" s="4"/>
      <c r="F190" s="4"/>
      <c r="G190" s="4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2">
        <f>SUM(G187:G193)</f>
        <v>21.759999999999998</v>
      </c>
      <c r="H194" s="12"/>
    </row>
    <row r="195" spans="1:8" ht="11.25" customHeight="1" x14ac:dyDescent="0.2">
      <c r="A195" s="7" t="s">
        <v>221</v>
      </c>
      <c r="B195" s="4"/>
      <c r="C195" s="4"/>
      <c r="D195" s="4"/>
      <c r="E195" s="4"/>
      <c r="F195" s="4"/>
      <c r="G195" s="4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2">
        <f>SUM(G196:G205)</f>
        <v>0</v>
      </c>
      <c r="H206" s="12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2">
        <f>G37+G42+G45+G109+G155+G158+G163+G168+G172+G176+G179+G185+G194+G206+G4</f>
        <v>4087.2240000000002</v>
      </c>
      <c r="H207" s="12"/>
    </row>
    <row r="209" spans="1:8" hidden="1" x14ac:dyDescent="0.2">
      <c r="E209" s="5" t="s">
        <v>241</v>
      </c>
      <c r="F209" s="5">
        <f>(25.51*6+26.53*6)/12</f>
        <v>26.02</v>
      </c>
      <c r="G209" s="19">
        <f>G207*1000/F210/12</f>
        <v>26.020015278838809</v>
      </c>
      <c r="H209" s="20">
        <f>F209/G209</f>
        <v>0.99999941280438753</v>
      </c>
    </row>
    <row r="210" spans="1:8" hidden="1" x14ac:dyDescent="0.2">
      <c r="E210" s="5" t="s">
        <v>242</v>
      </c>
      <c r="F210" s="21">
        <v>13090</v>
      </c>
      <c r="G210" s="22">
        <f>F210*F209*12/1000</f>
        <v>4087.2215999999999</v>
      </c>
    </row>
    <row r="211" spans="1:8" hidden="1" x14ac:dyDescent="0.2">
      <c r="G211" s="19"/>
    </row>
    <row r="212" spans="1:8" hidden="1" x14ac:dyDescent="0.2">
      <c r="F212" s="5" t="s">
        <v>243</v>
      </c>
      <c r="G212" s="19">
        <f>G210-G207</f>
        <v>-2.4000000003070454E-3</v>
      </c>
      <c r="H212" s="23">
        <f>G214-G207</f>
        <v>-408.72456000000011</v>
      </c>
    </row>
    <row r="213" spans="1:8" hidden="1" x14ac:dyDescent="0.2">
      <c r="G213" s="19"/>
    </row>
    <row r="214" spans="1:8" hidden="1" x14ac:dyDescent="0.2">
      <c r="G214" s="19">
        <f>G210*0.9</f>
        <v>3678.49944</v>
      </c>
    </row>
    <row r="215" spans="1:8" hidden="1" x14ac:dyDescent="0.2">
      <c r="F215" s="5" t="s">
        <v>244</v>
      </c>
      <c r="G215" s="22">
        <f>G210*0.1</f>
        <v>408.72216000000003</v>
      </c>
    </row>
    <row r="216" spans="1:8" hidden="1" x14ac:dyDescent="0.2">
      <c r="G216" s="19">
        <f>SUM(G214:G215)</f>
        <v>4087.2215999999999</v>
      </c>
    </row>
    <row r="218" spans="1:8" x14ac:dyDescent="0.2">
      <c r="A218" s="31" t="s">
        <v>246</v>
      </c>
      <c r="B218" s="31"/>
      <c r="C218" s="31"/>
      <c r="D218" s="31"/>
      <c r="E218" s="31"/>
      <c r="F218" s="31"/>
      <c r="G218" s="31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topLeftCell="A156" workbookViewId="0">
      <selection activeCell="G175" sqref="G1:G1048576"/>
    </sheetView>
  </sheetViews>
  <sheetFormatPr defaultRowHeight="11.25" customHeight="1" x14ac:dyDescent="0.2"/>
  <cols>
    <col min="1" max="1" width="49.42578125" style="5" customWidth="1"/>
    <col min="2" max="16384" width="9.140625" style="5"/>
  </cols>
  <sheetData>
    <row r="1" spans="1:10" s="1" customFormat="1" ht="18" customHeight="1" x14ac:dyDescent="0.25">
      <c r="A1" s="6" t="s">
        <v>248</v>
      </c>
    </row>
    <row r="2" spans="1:10" s="1" customFormat="1" ht="18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30" t="s">
        <v>1</v>
      </c>
      <c r="B3" s="7" t="s">
        <v>2</v>
      </c>
      <c r="C3" s="8"/>
      <c r="D3" s="30" t="s">
        <v>3</v>
      </c>
      <c r="E3" s="30" t="s">
        <v>4</v>
      </c>
      <c r="F3" s="30" t="s">
        <v>5</v>
      </c>
      <c r="G3" s="33" t="s">
        <v>6</v>
      </c>
      <c r="H3" s="30" t="s">
        <v>7</v>
      </c>
    </row>
    <row r="4" spans="1:10" ht="11.25" customHeight="1" x14ac:dyDescent="0.2">
      <c r="A4" s="27" t="s">
        <v>245</v>
      </c>
      <c r="B4" s="29"/>
      <c r="C4" s="29"/>
      <c r="D4" s="30"/>
      <c r="E4" s="30"/>
      <c r="F4" s="30"/>
      <c r="G4" s="33">
        <v>416.73</v>
      </c>
      <c r="H4" s="30"/>
    </row>
    <row r="5" spans="1:10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235.8</v>
      </c>
      <c r="F6" s="3">
        <v>2.4700000000000002</v>
      </c>
      <c r="G6" s="3">
        <f t="shared" ref="G6:G25" si="0">ROUND(E6*F6*B6/1000,2)</f>
        <v>174.15</v>
      </c>
      <c r="H6" s="3" t="s">
        <v>12</v>
      </c>
      <c r="J6" s="5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235.8</v>
      </c>
      <c r="F7" s="3">
        <v>3.49</v>
      </c>
      <c r="G7" s="3">
        <f t="shared" si="0"/>
        <v>9.8800000000000008</v>
      </c>
      <c r="H7" s="3"/>
      <c r="J7" s="5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1768.2</v>
      </c>
      <c r="F8" s="3">
        <v>2.15</v>
      </c>
      <c r="G8" s="3">
        <f t="shared" si="0"/>
        <v>197.68</v>
      </c>
      <c r="H8" s="3" t="s">
        <v>15</v>
      </c>
      <c r="J8" s="5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1768.2</v>
      </c>
      <c r="F9" s="3">
        <v>2.74</v>
      </c>
      <c r="G9" s="3">
        <f t="shared" si="0"/>
        <v>58.14</v>
      </c>
      <c r="H9" s="3"/>
      <c r="J9" s="5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102</v>
      </c>
      <c r="F10" s="3">
        <v>3.33</v>
      </c>
      <c r="G10" s="3">
        <f t="shared" si="0"/>
        <v>101.56</v>
      </c>
      <c r="H10" s="3" t="s">
        <v>15</v>
      </c>
      <c r="J10" s="5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21.23</v>
      </c>
      <c r="G11" s="3">
        <f t="shared" si="0"/>
        <v>56.3</v>
      </c>
      <c r="H11" s="3" t="s">
        <v>12</v>
      </c>
      <c r="J11" s="5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15.8</v>
      </c>
      <c r="F12" s="3">
        <v>3.52</v>
      </c>
      <c r="G12" s="3">
        <f t="shared" si="0"/>
        <v>16.63</v>
      </c>
      <c r="H12" s="3" t="s">
        <v>12</v>
      </c>
      <c r="J12" s="5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5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9.0500000000000007</v>
      </c>
      <c r="G14" s="3">
        <f t="shared" si="0"/>
        <v>1.57</v>
      </c>
      <c r="H14" s="3" t="s">
        <v>25</v>
      </c>
      <c r="J14" s="5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9289</v>
      </c>
      <c r="F15" s="3">
        <v>3.01</v>
      </c>
      <c r="G15" s="3">
        <f t="shared" si="0"/>
        <v>27.96</v>
      </c>
      <c r="H15" s="3" t="s">
        <v>25</v>
      </c>
      <c r="J15" s="5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1.87</v>
      </c>
      <c r="G16" s="3">
        <f t="shared" si="0"/>
        <v>0.67</v>
      </c>
      <c r="H16" s="3" t="s">
        <v>25</v>
      </c>
      <c r="J16" s="5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4.3899999999999997</v>
      </c>
      <c r="G17" s="3">
        <f t="shared" si="0"/>
        <v>0.36</v>
      </c>
      <c r="H17" s="3" t="s">
        <v>25</v>
      </c>
      <c r="J17" s="5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4.37</v>
      </c>
      <c r="G18" s="3">
        <f t="shared" si="0"/>
        <v>0.11</v>
      </c>
      <c r="H18" s="3" t="s">
        <v>30</v>
      </c>
      <c r="J18" s="5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5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5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2.69</v>
      </c>
      <c r="G21" s="3">
        <f t="shared" si="0"/>
        <v>0.27</v>
      </c>
      <c r="H21" s="3" t="s">
        <v>25</v>
      </c>
      <c r="J21" s="5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5.43</v>
      </c>
      <c r="G22" s="3">
        <f t="shared" si="0"/>
        <v>0.28000000000000003</v>
      </c>
      <c r="H22" s="3" t="s">
        <v>30</v>
      </c>
      <c r="J22" s="5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2.69</v>
      </c>
      <c r="G23" s="3">
        <f t="shared" si="0"/>
        <v>0.27</v>
      </c>
      <c r="H23" s="3" t="s">
        <v>25</v>
      </c>
      <c r="J23" s="5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2.1800000000000002</v>
      </c>
      <c r="G24" s="3">
        <f t="shared" si="0"/>
        <v>0.04</v>
      </c>
      <c r="H24" s="3" t="s">
        <v>25</v>
      </c>
      <c r="J24" s="5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1263</v>
      </c>
      <c r="F25" s="3">
        <v>2.19</v>
      </c>
      <c r="G25" s="3">
        <f t="shared" si="0"/>
        <v>5.53</v>
      </c>
      <c r="H25" s="3" t="s">
        <v>30</v>
      </c>
      <c r="J25" s="5">
        <f t="shared" si="1"/>
        <v>2.23</v>
      </c>
    </row>
    <row r="26" spans="1:10" ht="11.25" customHeight="1" x14ac:dyDescent="0.2">
      <c r="A26" s="7" t="s">
        <v>38</v>
      </c>
      <c r="B26" s="4"/>
      <c r="C26" s="4"/>
      <c r="D26" s="4"/>
      <c r="E26" s="4"/>
      <c r="F26" s="4"/>
      <c r="G26" s="4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5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5">
        <f t="shared" si="1"/>
        <v>0</v>
      </c>
    </row>
    <row r="29" spans="1:10" ht="11.25" customHeight="1" x14ac:dyDescent="0.2">
      <c r="A29" s="7" t="s">
        <v>44</v>
      </c>
      <c r="B29" s="4"/>
      <c r="C29" s="4"/>
      <c r="D29" s="4"/>
      <c r="E29" s="4"/>
      <c r="F29" s="4"/>
      <c r="G29" s="4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19.23+2</f>
        <v>21.23</v>
      </c>
      <c r="H30" s="3" t="s">
        <v>48</v>
      </c>
      <c r="J30" s="5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5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1076.5999999999999</v>
      </c>
      <c r="F32" s="3">
        <v>1.81</v>
      </c>
      <c r="G32" s="3">
        <f t="shared" ref="G32:G33" si="2">ROUND(E32*F32*B32/1000,2)</f>
        <v>1.95</v>
      </c>
      <c r="H32" s="3" t="s">
        <v>25</v>
      </c>
      <c r="J32" s="5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1076</v>
      </c>
      <c r="F33" s="3">
        <v>1.81</v>
      </c>
      <c r="G33" s="3">
        <f t="shared" si="2"/>
        <v>1.95</v>
      </c>
      <c r="H33" s="3" t="s">
        <v>25</v>
      </c>
      <c r="J33" s="5">
        <f t="shared" si="1"/>
        <v>1.85</v>
      </c>
    </row>
    <row r="34" spans="1:10" ht="11.25" customHeight="1" x14ac:dyDescent="0.2">
      <c r="A34" s="7" t="s">
        <v>53</v>
      </c>
      <c r="B34" s="4"/>
      <c r="C34" s="4"/>
      <c r="D34" s="4"/>
      <c r="E34" s="4"/>
      <c r="F34" s="4"/>
      <c r="G34" s="4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19</v>
      </c>
      <c r="F35" s="3">
        <v>8.9700000000000006</v>
      </c>
      <c r="G35" s="3">
        <f t="shared" ref="G35:G36" si="3">ROUND(E35*F35*B35/1000,2)</f>
        <v>62.21</v>
      </c>
      <c r="H35" s="3"/>
      <c r="J35" s="5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3.89</v>
      </c>
      <c r="G36" s="3">
        <f t="shared" si="3"/>
        <v>7.28</v>
      </c>
      <c r="H36" s="3"/>
      <c r="J36" s="5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2">
        <f>SUM(G6:G36)</f>
        <v>746.0200000000001</v>
      </c>
      <c r="H37" s="28"/>
      <c r="J37" s="5"/>
    </row>
    <row r="38" spans="1:10" ht="11.25" customHeight="1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2.71</v>
      </c>
      <c r="F39" s="3">
        <v>202.69</v>
      </c>
      <c r="G39" s="3">
        <f t="shared" ref="G39" si="4">ROUND(E39*F39*B39/1000,2)</f>
        <v>200.49</v>
      </c>
      <c r="H39" s="3" t="s">
        <v>12</v>
      </c>
      <c r="J39" s="5">
        <f t="shared" si="1"/>
        <v>206.74</v>
      </c>
    </row>
    <row r="40" spans="1:10" ht="11.25" customHeight="1" x14ac:dyDescent="0.2">
      <c r="A40" s="7" t="s">
        <v>53</v>
      </c>
      <c r="B40" s="4"/>
      <c r="C40" s="4"/>
      <c r="D40" s="4"/>
      <c r="E40" s="4"/>
      <c r="F40" s="4"/>
      <c r="G40" s="4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2.71</v>
      </c>
      <c r="F41" s="3">
        <v>327.27</v>
      </c>
      <c r="G41" s="3">
        <f t="shared" ref="G41" si="5">ROUND(E41*F41*B41/1000,2)</f>
        <v>323.72000000000003</v>
      </c>
      <c r="H41" s="3"/>
      <c r="J41" s="5">
        <f t="shared" si="1"/>
        <v>333.82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2">
        <f>SUM(G39:G41)</f>
        <v>524.21</v>
      </c>
      <c r="H42" s="28"/>
      <c r="J42" s="5"/>
    </row>
    <row r="43" spans="1:10" ht="11.25" customHeight="1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0.86</v>
      </c>
      <c r="F44" s="3">
        <v>548.36</v>
      </c>
      <c r="G44" s="3">
        <f t="shared" ref="G44" si="6">ROUND(E44*F44*B44/1000,2)</f>
        <v>172.13</v>
      </c>
      <c r="H44" s="3"/>
      <c r="J44" s="5">
        <f t="shared" si="1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2">
        <f>SUM(G44)</f>
        <v>172.13</v>
      </c>
      <c r="H45" s="28"/>
    </row>
    <row r="46" spans="1:10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10" ht="11.25" customHeight="1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10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60.05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5.35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11.24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10.17</v>
      </c>
      <c r="H67" s="3" t="s">
        <v>72</v>
      </c>
    </row>
    <row r="68" spans="1:8" ht="11.25" customHeight="1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5.35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21.41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53.52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5.57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21.41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53.52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31.04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33.18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5.67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53</v>
      </c>
      <c r="B104" s="4"/>
      <c r="C104" s="4"/>
      <c r="D104" s="4"/>
      <c r="E104" s="4"/>
      <c r="F104" s="4"/>
      <c r="G104" s="4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107.04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53.52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2">
        <f>SUM(G49:G108)</f>
        <v>498.90999999999997</v>
      </c>
      <c r="H109" s="28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ht="11.25" customHeight="1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56.73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45.39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5.67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3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39.369999999999997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5.9039999999999999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5.45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14.43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40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3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3">
        <v>24.24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5.67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79.430000000000007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55.6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68.08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57.86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34.04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10.210000000000001</v>
      </c>
      <c r="H136" s="3" t="s">
        <v>126</v>
      </c>
    </row>
    <row r="137" spans="1:8" ht="11.25" customHeight="1" x14ac:dyDescent="0.2">
      <c r="A137" s="7" t="s">
        <v>53</v>
      </c>
      <c r="B137" s="4"/>
      <c r="C137" s="4"/>
      <c r="D137" s="4"/>
      <c r="E137" s="4"/>
      <c r="F137" s="4"/>
      <c r="G137" s="4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11.77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34.04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5.67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2">
        <f>SUM(G112:G154)</f>
        <v>690.47399999999993</v>
      </c>
      <c r="H155" s="28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188.41</v>
      </c>
      <c r="G157" s="3">
        <v>412.62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2">
        <f>SUM(G157)</f>
        <v>412.62</v>
      </c>
      <c r="H158" s="28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23</v>
      </c>
      <c r="D161" s="3" t="s">
        <v>71</v>
      </c>
      <c r="E161" s="3">
        <v>3</v>
      </c>
      <c r="F161" s="3">
        <f>ROUND(G161/E161/B161*1000,2)</f>
        <v>10216.11</v>
      </c>
      <c r="G161" s="3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2">
        <f>SUM(G160:G162)</f>
        <v>367.78</v>
      </c>
      <c r="H163" s="28"/>
    </row>
    <row r="164" spans="1:8" ht="11.25" customHeight="1" x14ac:dyDescent="0.2">
      <c r="A164" s="7" t="s">
        <v>189</v>
      </c>
      <c r="B164" s="4"/>
      <c r="C164" s="4"/>
      <c r="D164" s="4"/>
      <c r="E164" s="4"/>
      <c r="F164" s="4"/>
      <c r="G164" s="4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40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28"/>
    </row>
    <row r="169" spans="1:8" ht="11.25" customHeight="1" x14ac:dyDescent="0.2">
      <c r="A169" s="7" t="s">
        <v>194</v>
      </c>
      <c r="B169" s="4"/>
      <c r="C169" s="4"/>
      <c r="D169" s="4"/>
      <c r="E169" s="4"/>
      <c r="F169" s="4"/>
      <c r="G169" s="4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2">
        <f>SUM(G170:G171)</f>
        <v>0</v>
      </c>
      <c r="H172" s="28"/>
    </row>
    <row r="173" spans="1:8" ht="11.25" customHeight="1" x14ac:dyDescent="0.2">
      <c r="A173" s="7" t="s">
        <v>198</v>
      </c>
      <c r="B173" s="4"/>
      <c r="C173" s="4"/>
      <c r="D173" s="4"/>
      <c r="E173" s="4"/>
      <c r="F173" s="4"/>
      <c r="G173" s="4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46.43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35.840000000000003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2">
        <f>SUM(G174:G175)</f>
        <v>82.27000000000001</v>
      </c>
      <c r="H176" s="28"/>
    </row>
    <row r="177" spans="1:8" ht="11.25" customHeight="1" x14ac:dyDescent="0.2">
      <c r="A177" s="7" t="s">
        <v>203</v>
      </c>
      <c r="B177" s="4"/>
      <c r="C177" s="4"/>
      <c r="D177" s="4"/>
      <c r="E177" s="4"/>
      <c r="F177" s="4"/>
      <c r="G177" s="4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40">
        <f>140.71+30</f>
        <v>170.71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6">
        <f>SUM(G178)</f>
        <v>170.71</v>
      </c>
      <c r="H179" s="28"/>
    </row>
    <row r="180" spans="1:8" ht="11.25" customHeight="1" x14ac:dyDescent="0.2">
      <c r="A180" s="7" t="s">
        <v>206</v>
      </c>
      <c r="B180" s="4"/>
      <c r="C180" s="4"/>
      <c r="D180" s="4"/>
      <c r="E180" s="4"/>
      <c r="F180" s="4"/>
      <c r="G180" s="4"/>
      <c r="H180" s="8"/>
    </row>
    <row r="181" spans="1:8" ht="11.25" customHeight="1" x14ac:dyDescent="0.2">
      <c r="A181" s="7" t="s">
        <v>53</v>
      </c>
      <c r="B181" s="4"/>
      <c r="C181" s="4"/>
      <c r="D181" s="4"/>
      <c r="E181" s="4"/>
      <c r="F181" s="4"/>
      <c r="G181" s="4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36.21+13.29-2.28</f>
        <v>47.22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2">
        <f>SUM(G182:G184)</f>
        <v>47.22</v>
      </c>
      <c r="H185" s="28"/>
    </row>
    <row r="186" spans="1:8" ht="11.25" customHeight="1" x14ac:dyDescent="0.2">
      <c r="A186" s="7" t="s">
        <v>211</v>
      </c>
      <c r="B186" s="4"/>
      <c r="C186" s="4"/>
      <c r="D186" s="4"/>
      <c r="E186" s="4"/>
      <c r="F186" s="4"/>
      <c r="G186" s="4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14.49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7.27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7" t="s">
        <v>53</v>
      </c>
      <c r="B190" s="4"/>
      <c r="C190" s="4"/>
      <c r="D190" s="4"/>
      <c r="E190" s="4"/>
      <c r="F190" s="4"/>
      <c r="G190" s="4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2">
        <f>SUM(G187:G193)</f>
        <v>21.759999999999998</v>
      </c>
      <c r="H194" s="28"/>
    </row>
    <row r="195" spans="1:8" ht="11.25" customHeight="1" x14ac:dyDescent="0.2">
      <c r="A195" s="7" t="s">
        <v>221</v>
      </c>
      <c r="B195" s="4"/>
      <c r="C195" s="4"/>
      <c r="D195" s="4"/>
      <c r="E195" s="4"/>
      <c r="F195" s="4"/>
      <c r="G195" s="4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2">
        <f>SUM(G196:G205)</f>
        <v>0</v>
      </c>
      <c r="H206" s="28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2">
        <f>G37+G42+G45+G109+G155+G158+G163+G168+G172+G176+G179+G185+G194+G206+G4</f>
        <v>4167.3339999999989</v>
      </c>
      <c r="H207" s="28"/>
    </row>
    <row r="209" spans="1:8" ht="11.25" customHeight="1" x14ac:dyDescent="0.2">
      <c r="E209" s="5" t="s">
        <v>241</v>
      </c>
      <c r="F209" s="5">
        <v>26.53</v>
      </c>
      <c r="G209" s="19">
        <f>G207*1000/F210/12</f>
        <v>26.530010185892532</v>
      </c>
      <c r="H209" s="20">
        <f>F209/G209</f>
        <v>0.9999996160614919</v>
      </c>
    </row>
    <row r="210" spans="1:8" ht="11.25" customHeight="1" x14ac:dyDescent="0.2">
      <c r="E210" s="5" t="s">
        <v>242</v>
      </c>
      <c r="F210" s="21">
        <v>13090</v>
      </c>
      <c r="G210" s="19">
        <f>F210*F209*12/1000</f>
        <v>4167.3324000000002</v>
      </c>
    </row>
    <row r="211" spans="1:8" ht="11.25" customHeight="1" x14ac:dyDescent="0.2">
      <c r="G211" s="19"/>
    </row>
    <row r="212" spans="1:8" ht="11.25" customHeight="1" x14ac:dyDescent="0.2">
      <c r="F212" s="5" t="s">
        <v>243</v>
      </c>
      <c r="G212" s="19">
        <f>G210-G207</f>
        <v>-1.5999999986888724E-3</v>
      </c>
      <c r="H212" s="23">
        <f>G214-G207</f>
        <v>-416.73483999999871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3750.5991600000002</v>
      </c>
    </row>
    <row r="215" spans="1:8" ht="11.25" customHeight="1" x14ac:dyDescent="0.2">
      <c r="F215" s="5" t="s">
        <v>244</v>
      </c>
      <c r="G215" s="19">
        <f>G210*0.1</f>
        <v>416.73324000000002</v>
      </c>
    </row>
    <row r="216" spans="1:8" ht="11.25" customHeight="1" x14ac:dyDescent="0.2">
      <c r="G216" s="19">
        <f>SUM(G214:G215)</f>
        <v>4167.3324000000002</v>
      </c>
    </row>
    <row r="218" spans="1:8" ht="11.25" customHeight="1" x14ac:dyDescent="0.2">
      <c r="A218" s="31" t="s">
        <v>249</v>
      </c>
      <c r="B218" s="31"/>
      <c r="C218" s="31"/>
      <c r="D218" s="31"/>
      <c r="E218" s="31"/>
      <c r="F218" s="31"/>
      <c r="G218" s="31" t="s">
        <v>250</v>
      </c>
    </row>
    <row r="220" spans="1:8" ht="11.25" customHeight="1" x14ac:dyDescent="0.2">
      <c r="A220" s="31" t="s">
        <v>251</v>
      </c>
      <c r="B220" s="31"/>
      <c r="C220" s="31"/>
      <c r="D220" s="31"/>
      <c r="E220" s="31"/>
      <c r="F220" s="31"/>
      <c r="G220" s="31" t="s">
        <v>252</v>
      </c>
    </row>
    <row r="227" spans="1:1" ht="11.25" customHeight="1" x14ac:dyDescent="0.2">
      <c r="A227" s="5" t="s">
        <v>253</v>
      </c>
    </row>
    <row r="228" spans="1:1" ht="11.25" customHeight="1" x14ac:dyDescent="0.2">
      <c r="A228" s="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2017-05-02T12:03:20Z</dcterms:modified>
</cp:coreProperties>
</file>