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57" i="2" l="1"/>
  <c r="F209" i="2"/>
  <c r="G44" i="2"/>
  <c r="G45" i="2" s="1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37" i="2" s="1"/>
  <c r="G206" i="2"/>
  <c r="G194" i="2"/>
  <c r="G185" i="2"/>
  <c r="G179" i="2"/>
  <c r="G176" i="2"/>
  <c r="G172" i="2"/>
  <c r="G168" i="2"/>
  <c r="G163" i="2"/>
  <c r="G158" i="2"/>
  <c r="G155" i="2"/>
  <c r="G109" i="2"/>
  <c r="G207" i="2" l="1"/>
  <c r="G209" i="2" s="1"/>
  <c r="H209" i="2" s="1"/>
  <c r="G210" i="2"/>
  <c r="G42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G214" i="2"/>
  <c r="G215" i="2"/>
  <c r="G216" i="2" l="1"/>
  <c r="H212" i="2"/>
</calcChain>
</file>

<file path=xl/sharedStrings.xml><?xml version="1.0" encoding="utf-8"?>
<sst xmlns="http://schemas.openxmlformats.org/spreadsheetml/2006/main" count="1275" uniqueCount="244">
  <si>
    <t>Мусы Джалиля ул., д.38,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</si>
  <si>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</si>
  <si>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</si>
  <si>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</si>
  <si>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</si>
  <si>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</si>
  <si>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</si>
  <si>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</si>
  <si>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</si>
  <si>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</si>
  <si>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</si>
  <si>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</si>
  <si>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</si>
  <si>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</si>
  <si>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</si>
  <si>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</si>
  <si>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</si>
  <si>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</si>
  <si>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</si>
  <si>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</si>
  <si>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</si>
  <si>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</si>
  <si>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</si>
  <si>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</si>
  <si>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</si>
  <si>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</si>
  <si>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</si>
  <si>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</si>
  <si>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</si>
  <si>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</si>
  <si>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</si>
  <si>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</si>
  <si>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</si>
  <si>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</si>
  <si>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</si>
  <si>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</si>
  <si>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</si>
  <si>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</si>
  <si>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</si>
  <si>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</si>
  <si>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</si>
  <si>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</si>
  <si>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</si>
  <si>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</si>
  <si>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</si>
  <si>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</si>
  <si>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</si>
  <si>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</si>
  <si>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</si>
  <si>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</si>
  <si>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</si>
  <si>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</si>
  <si>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</si>
  <si>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</si>
  <si>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</si>
  <si>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</si>
  <si>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</si>
  <si>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</si>
  <si>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</si>
  <si>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</si>
  <si>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</si>
  <si>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</si>
  <si>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</si>
  <si>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</si>
  <si>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</si>
  <si>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</si>
  <si>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</si>
  <si>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</si>
  <si>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</si>
  <si>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</si>
  <si>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</si>
  <si>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</si>
  <si>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</si>
  <si>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</si>
  <si>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</si>
  <si>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</si>
  <si>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</si>
  <si>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</si>
  <si>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</si>
  <si>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</si>
  <si>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</si>
  <si>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</si>
  <si>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</si>
  <si>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</si>
  <si>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</si>
  <si>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</si>
  <si>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</si>
  <si>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</si>
  <si>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</si>
  <si>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</si>
  <si>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</si>
  <si>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</si>
  <si>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</si>
  <si>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</si>
  <si>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</si>
  <si>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</si>
  <si>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</si>
  <si>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</si>
  <si>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</si>
  <si>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</si>
  <si>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</si>
  <si>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</si>
  <si>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</si>
  <si>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</si>
  <si>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</si>
  <si>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</si>
  <si>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</si>
  <si>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</si>
  <si>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</si>
  <si>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</si>
  <si>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</si>
  <si>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</si>
  <si>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</si>
  <si>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</si>
  <si>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</si>
  <si>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</si>
  <si>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</si>
  <si>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</si>
  <si>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</si>
  <si>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</si>
  <si>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</si>
  <si>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</si>
  <si>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</si>
  <si>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</si>
  <si>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</si>
  <si>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</si>
  <si>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</si>
  <si>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</si>
  <si>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</si>
  <si>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</si>
  <si>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</si>
  <si>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</si>
  <si>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</si>
  <si>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</si>
  <si>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</si>
  <si>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</si>
  <si>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</si>
  <si>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</si>
  <si>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</si>
  <si>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</si>
  <si>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</si>
  <si>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</si>
  <si>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</si>
  <si>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</si>
  <si>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</si>
  <si>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</si>
  <si>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</si>
  <si>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</si>
  <si>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</si>
  <si>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</si>
  <si>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</si>
  <si>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</si>
  <si>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</si>
  <si>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</si>
  <si>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</si>
  <si>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</si>
  <si>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</si>
  <si>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</si>
  <si>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</si>
  <si>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</si>
  <si>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</si>
  <si>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</si>
  <si>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</si>
  <si>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</si>
  <si>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</si>
  <si>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</si>
  <si>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</si>
  <si>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</si>
  <si>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</si>
  <si>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</si>
  <si>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</si>
  <si>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</si>
  <si>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</si>
  <si>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</si>
  <si>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</si>
  <si>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</si>
  <si>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</si>
  <si>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</si>
  <si>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</si>
  <si>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</si>
  <si>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</si>
  <si>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</si>
  <si>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</si>
  <si>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</si>
  <si>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</si>
  <si>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Работа не выполняется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</si>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</sst>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G6" sqref="G6"/>
    </sheetView>
  </sheetViews>
  <sheetFormatPr defaultRowHeight="11.25" customHeight="1" x14ac:dyDescent="0.2"/>
  <cols>
    <col min="1" max="1" width="50.42578125" style="4" customWidth="1"/>
    <col min="2" max="2" width="5" style="4" customWidth="1"/>
    <col min="3" max="3" width="21.42578125" style="4" customWidth="1"/>
    <col min="4" max="7" width="9.140625" style="4"/>
    <col min="8" max="8" width="22.7109375" style="4" customWidth="1"/>
    <col min="9" max="16384" width="9.140625" style="4"/>
  </cols>
  <sheetData>
    <row r="1" spans="1:8" s="1" customFormat="1" ht="15.75" x14ac:dyDescent="0.25">
      <c r="A1" s="5" t="s">
        <v>237</v>
      </c>
    </row>
    <row r="2" spans="1:8" s="1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67.5" x14ac:dyDescent="0.2">
      <c r="A3" s="2" t="s">
        <v>1</v>
      </c>
      <c r="B3" s="20" t="s">
        <v>2</v>
      </c>
      <c r="C3" s="2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16" t="s">
        <v>8</v>
      </c>
      <c r="B4" s="16"/>
      <c r="C4" s="16"/>
      <c r="D4" s="16"/>
      <c r="E4" s="16"/>
      <c r="F4" s="16"/>
      <c r="G4" s="16"/>
      <c r="H4" s="16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175.1</v>
      </c>
      <c r="F5" s="3">
        <v>2.2799999999999998</v>
      </c>
      <c r="G5" s="3">
        <v>119.369</v>
      </c>
      <c r="H5" s="3" t="s">
        <v>12</v>
      </c>
    </row>
    <row r="6" spans="1:8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175.1</v>
      </c>
      <c r="F6" s="3">
        <v>3.23</v>
      </c>
      <c r="G6" s="3">
        <v>6.7869999999999999</v>
      </c>
      <c r="H6" s="3"/>
    </row>
    <row r="7" spans="1:8" ht="22.5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612.9</v>
      </c>
      <c r="F7" s="3">
        <v>1.99</v>
      </c>
      <c r="G7" s="3">
        <v>63.423000000000002</v>
      </c>
      <c r="H7" s="3" t="s">
        <v>15</v>
      </c>
    </row>
    <row r="8" spans="1:8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612.9</v>
      </c>
      <c r="F8" s="3">
        <v>2.54</v>
      </c>
      <c r="G8" s="3">
        <v>18.681000000000001</v>
      </c>
      <c r="H8" s="3"/>
    </row>
    <row r="9" spans="1:8" ht="22.5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54.5</v>
      </c>
      <c r="F9" s="3">
        <v>3.08</v>
      </c>
      <c r="G9" s="3">
        <v>50.19</v>
      </c>
      <c r="H9" s="3" t="s">
        <v>15</v>
      </c>
    </row>
    <row r="10" spans="1:8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20</v>
      </c>
      <c r="F10" s="3">
        <v>19.63</v>
      </c>
      <c r="G10" s="3">
        <v>20.414999999999999</v>
      </c>
      <c r="H10" s="3" t="s">
        <v>12</v>
      </c>
    </row>
    <row r="11" spans="1:8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4.4000000000000004</v>
      </c>
      <c r="F11" s="3">
        <v>3.25</v>
      </c>
      <c r="G11" s="3">
        <v>4.2759999999999998</v>
      </c>
      <c r="H11" s="3" t="s">
        <v>12</v>
      </c>
    </row>
    <row r="12" spans="1:8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62.8</v>
      </c>
      <c r="F13" s="3">
        <v>8.3699999999999992</v>
      </c>
      <c r="G13" s="3">
        <v>0.52600000000000002</v>
      </c>
      <c r="H13" s="3" t="s">
        <v>25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2917.2</v>
      </c>
      <c r="F14" s="3">
        <v>2.78</v>
      </c>
      <c r="G14" s="3">
        <v>8.11</v>
      </c>
      <c r="H14" s="3" t="s">
        <v>25</v>
      </c>
    </row>
    <row r="15" spans="1:8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128</v>
      </c>
      <c r="F15" s="3">
        <v>1.73</v>
      </c>
      <c r="G15" s="3">
        <v>0.221</v>
      </c>
      <c r="H15" s="3" t="s">
        <v>25</v>
      </c>
    </row>
    <row r="16" spans="1:8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8.6</v>
      </c>
      <c r="F17" s="3">
        <v>4.04</v>
      </c>
      <c r="G17" s="3">
        <v>6.9000000000000006E-2</v>
      </c>
      <c r="H17" s="3" t="s">
        <v>30</v>
      </c>
    </row>
    <row r="18" spans="1:8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28.8</v>
      </c>
      <c r="F19" s="3">
        <v>2.61</v>
      </c>
      <c r="G19" s="3">
        <v>7.4999999999999997E-2</v>
      </c>
      <c r="H19" s="3" t="s">
        <v>25</v>
      </c>
    </row>
    <row r="20" spans="1:8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18</v>
      </c>
      <c r="F20" s="3">
        <v>2.4900000000000002</v>
      </c>
      <c r="G20" s="3">
        <v>4.4999999999999998E-2</v>
      </c>
      <c r="H20" s="3" t="s">
        <v>25</v>
      </c>
    </row>
    <row r="21" spans="1:8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10.8</v>
      </c>
      <c r="F21" s="3">
        <v>5.0199999999999996</v>
      </c>
      <c r="G21" s="3">
        <v>5.3999999999999999E-2</v>
      </c>
      <c r="H21" s="3" t="s">
        <v>30</v>
      </c>
    </row>
    <row r="22" spans="1:8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18</v>
      </c>
      <c r="F22" s="3">
        <v>2.4900000000000002</v>
      </c>
      <c r="G22" s="3">
        <v>4.4999999999999998E-2</v>
      </c>
      <c r="H22" s="3" t="s">
        <v>25</v>
      </c>
    </row>
    <row r="23" spans="1:8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10.5</v>
      </c>
      <c r="F23" s="3">
        <v>2.02</v>
      </c>
      <c r="G23" s="3">
        <v>2.1000000000000001E-2</v>
      </c>
      <c r="H23" s="3" t="s">
        <v>25</v>
      </c>
    </row>
    <row r="24" spans="1:8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1137</v>
      </c>
      <c r="F24" s="3">
        <v>2.0299999999999998</v>
      </c>
      <c r="G24" s="3">
        <v>4.6159999999999997</v>
      </c>
      <c r="H24" s="3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22.5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17.309999999999999</v>
      </c>
      <c r="H29" s="3" t="s">
        <v>48</v>
      </c>
    </row>
    <row r="30" spans="1:8" ht="22.5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942</v>
      </c>
      <c r="F31" s="3">
        <v>1.67</v>
      </c>
      <c r="G31" s="3">
        <v>1.573</v>
      </c>
      <c r="H31" s="3" t="s">
        <v>25</v>
      </c>
    </row>
    <row r="32" spans="1:8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841</v>
      </c>
      <c r="F32" s="3">
        <v>1.67</v>
      </c>
      <c r="G32" s="3">
        <v>1.4039999999999999</v>
      </c>
      <c r="H32" s="3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20</v>
      </c>
      <c r="F34" s="3">
        <v>8.2899999999999991</v>
      </c>
      <c r="G34" s="3">
        <v>60.517000000000003</v>
      </c>
      <c r="H34" s="3"/>
    </row>
    <row r="35" spans="1:8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41</v>
      </c>
      <c r="F35" s="3">
        <v>3.59</v>
      </c>
      <c r="G35" s="3">
        <v>3.5329999999999999</v>
      </c>
      <c r="H35" s="3"/>
    </row>
    <row r="36" spans="1:8" s="10" customFormat="1" ht="12.75" x14ac:dyDescent="0.2">
      <c r="A36" s="15" t="s">
        <v>56</v>
      </c>
      <c r="B36" s="15"/>
      <c r="C36" s="15"/>
      <c r="D36" s="15"/>
      <c r="E36" s="15"/>
      <c r="F36" s="15"/>
      <c r="G36" s="9">
        <f>SUM(G5:G35)</f>
        <v>381.2600000000001</v>
      </c>
      <c r="H36" s="9"/>
    </row>
    <row r="37" spans="1:8" x14ac:dyDescent="0.2">
      <c r="A37" s="16" t="s">
        <v>57</v>
      </c>
      <c r="B37" s="16"/>
      <c r="C37" s="16"/>
      <c r="D37" s="16"/>
      <c r="E37" s="16"/>
      <c r="F37" s="16"/>
      <c r="G37" s="16"/>
      <c r="H37" s="16"/>
    </row>
    <row r="38" spans="1:8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1.47</v>
      </c>
      <c r="F38" s="3">
        <v>216.96</v>
      </c>
      <c r="G38" s="3">
        <v>116.41</v>
      </c>
      <c r="H38" s="3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1.47</v>
      </c>
      <c r="F40" s="3">
        <v>228.19</v>
      </c>
      <c r="G40" s="3">
        <v>122.435</v>
      </c>
      <c r="H40" s="3"/>
    </row>
    <row r="41" spans="1:8" s="10" customFormat="1" ht="12.75" x14ac:dyDescent="0.2">
      <c r="A41" s="15" t="s">
        <v>61</v>
      </c>
      <c r="B41" s="15"/>
      <c r="C41" s="15"/>
      <c r="D41" s="15"/>
      <c r="E41" s="15"/>
      <c r="F41" s="15"/>
      <c r="G41" s="9">
        <f>SUM(G38:G40)</f>
        <v>238.845</v>
      </c>
      <c r="H41" s="9"/>
    </row>
    <row r="42" spans="1:8" x14ac:dyDescent="0.2">
      <c r="A42" s="16" t="s">
        <v>62</v>
      </c>
      <c r="B42" s="16"/>
      <c r="C42" s="16"/>
      <c r="D42" s="16"/>
      <c r="E42" s="16"/>
      <c r="F42" s="16"/>
      <c r="G42" s="16"/>
      <c r="H42" s="16"/>
    </row>
    <row r="43" spans="1:8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14.19</v>
      </c>
      <c r="F43" s="3">
        <v>17.7</v>
      </c>
      <c r="G43" s="3">
        <v>91.674000000000007</v>
      </c>
      <c r="H43" s="3"/>
    </row>
    <row r="44" spans="1:8" s="10" customFormat="1" ht="12.75" x14ac:dyDescent="0.2">
      <c r="A44" s="15" t="s">
        <v>64</v>
      </c>
      <c r="B44" s="15"/>
      <c r="C44" s="15"/>
      <c r="D44" s="15"/>
      <c r="E44" s="15"/>
      <c r="F44" s="15"/>
      <c r="G44" s="9">
        <f>SUM(G43)</f>
        <v>91.674000000000007</v>
      </c>
      <c r="H44" s="9"/>
    </row>
    <row r="45" spans="1:8" x14ac:dyDescent="0.2">
      <c r="A45" s="16" t="s">
        <v>65</v>
      </c>
      <c r="B45" s="16"/>
      <c r="C45" s="16"/>
      <c r="D45" s="16"/>
      <c r="E45" s="16"/>
      <c r="F45" s="16"/>
      <c r="G45" s="16"/>
      <c r="H45" s="16"/>
    </row>
    <row r="46" spans="1:8" x14ac:dyDescent="0.2">
      <c r="A46" s="16" t="s">
        <v>66</v>
      </c>
      <c r="B46" s="16"/>
      <c r="C46" s="16"/>
      <c r="D46" s="16"/>
      <c r="E46" s="16"/>
      <c r="F46" s="16"/>
      <c r="G46" s="16"/>
      <c r="H46" s="16"/>
    </row>
    <row r="47" spans="1:8" x14ac:dyDescent="0.2">
      <c r="A47" s="16" t="s">
        <v>67</v>
      </c>
      <c r="B47" s="16"/>
      <c r="C47" s="16"/>
      <c r="D47" s="16"/>
      <c r="E47" s="16"/>
      <c r="F47" s="16"/>
      <c r="G47" s="16"/>
      <c r="H47" s="11"/>
    </row>
    <row r="48" spans="1:8" ht="33.75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33.75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33.75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33.75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5583</v>
      </c>
      <c r="F53" s="3">
        <v>0</v>
      </c>
      <c r="G53" s="3">
        <v>50.54</v>
      </c>
      <c r="H53" s="3" t="s">
        <v>71</v>
      </c>
    </row>
    <row r="54" spans="1:8" ht="33.75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33.75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22.5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33.75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33.75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33.75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33.75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22.5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2</v>
      </c>
      <c r="F61" s="3">
        <v>0</v>
      </c>
      <c r="G61" s="3">
        <v>4.1900000000000004</v>
      </c>
      <c r="H61" s="3" t="s">
        <v>80</v>
      </c>
    </row>
    <row r="62" spans="1:8" ht="33.75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33.75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8.7899999999999991</v>
      </c>
      <c r="H65" s="3" t="s">
        <v>71</v>
      </c>
    </row>
    <row r="66" spans="1:8" ht="33.75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7.95</v>
      </c>
      <c r="H66" s="3" t="s">
        <v>71</v>
      </c>
    </row>
    <row r="67" spans="1:8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33.75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33.75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22.5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22.5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33.75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128</v>
      </c>
      <c r="F73" s="3">
        <v>0</v>
      </c>
      <c r="G73" s="3">
        <v>4.1900000000000004</v>
      </c>
      <c r="H73" s="3" t="s">
        <v>71</v>
      </c>
    </row>
    <row r="74" spans="1:8" ht="33.75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16.739999999999998</v>
      </c>
      <c r="H74" s="3" t="s">
        <v>71</v>
      </c>
    </row>
    <row r="75" spans="1:8" ht="22.5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33.75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41.85</v>
      </c>
      <c r="H76" s="3" t="s">
        <v>71</v>
      </c>
    </row>
    <row r="77" spans="1:8" x14ac:dyDescent="0.2">
      <c r="A77" s="18" t="s">
        <v>102</v>
      </c>
      <c r="B77" s="19"/>
      <c r="C77" s="19"/>
      <c r="D77" s="19"/>
      <c r="E77" s="19"/>
      <c r="F77" s="19"/>
      <c r="G77" s="7"/>
      <c r="H77" s="8"/>
    </row>
    <row r="78" spans="1:8" ht="22.5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14</v>
      </c>
      <c r="F78" s="3">
        <v>0</v>
      </c>
      <c r="G78" s="3">
        <v>4.0199999999999996</v>
      </c>
      <c r="H78" s="3" t="s">
        <v>80</v>
      </c>
    </row>
    <row r="79" spans="1:8" ht="22.5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22.5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32</v>
      </c>
      <c r="F80" s="3">
        <v>0</v>
      </c>
      <c r="G80" s="3">
        <v>4.3499999999999996</v>
      </c>
      <c r="H80" s="3" t="s">
        <v>80</v>
      </c>
    </row>
    <row r="81" spans="1:8" ht="22.5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22.5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x14ac:dyDescent="0.2">
      <c r="A83" s="18" t="s">
        <v>108</v>
      </c>
      <c r="B83" s="19"/>
      <c r="C83" s="19"/>
      <c r="D83" s="19"/>
      <c r="E83" s="19"/>
      <c r="F83" s="19"/>
      <c r="G83" s="7"/>
      <c r="H83" s="8"/>
    </row>
    <row r="84" spans="1:8" ht="33.75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16.739999999999998</v>
      </c>
      <c r="H84" s="3" t="s">
        <v>71</v>
      </c>
    </row>
    <row r="85" spans="1:8" ht="33.75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33.75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33.75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33.75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33.75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33.75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41.85</v>
      </c>
      <c r="H90" s="3" t="s">
        <v>71</v>
      </c>
    </row>
    <row r="91" spans="1:8" ht="33.75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33.75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24.27</v>
      </c>
      <c r="H92" s="3" t="s">
        <v>71</v>
      </c>
    </row>
    <row r="93" spans="1:8" ht="33.75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33.75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33.75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25.95</v>
      </c>
      <c r="H95" s="3" t="s">
        <v>71</v>
      </c>
    </row>
    <row r="96" spans="1:8" ht="33.75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33.75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592</v>
      </c>
      <c r="F99" s="3">
        <v>0</v>
      </c>
      <c r="G99" s="3">
        <v>4.4400000000000004</v>
      </c>
      <c r="H99" s="3" t="s">
        <v>125</v>
      </c>
    </row>
    <row r="100" spans="1:8" ht="33.75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3.93</v>
      </c>
      <c r="H100" s="3" t="s">
        <v>125</v>
      </c>
    </row>
    <row r="101" spans="1:8" ht="33.75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8.3699999999999992</v>
      </c>
      <c r="H101" s="3" t="s">
        <v>125</v>
      </c>
    </row>
    <row r="102" spans="1:8" ht="22.5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83.71</v>
      </c>
      <c r="H106" s="3"/>
    </row>
    <row r="107" spans="1:8" ht="22.5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41.85</v>
      </c>
      <c r="H107" s="3"/>
    </row>
    <row r="108" spans="1:8" s="10" customFormat="1" ht="12.75" x14ac:dyDescent="0.2">
      <c r="A108" s="15" t="s">
        <v>134</v>
      </c>
      <c r="B108" s="15"/>
      <c r="C108" s="15"/>
      <c r="D108" s="15"/>
      <c r="E108" s="15"/>
      <c r="F108" s="15"/>
      <c r="G108" s="9">
        <f>SUM(G48:G107)</f>
        <v>393.73</v>
      </c>
      <c r="H108" s="9"/>
    </row>
    <row r="109" spans="1:8" x14ac:dyDescent="0.2">
      <c r="A109" s="16" t="s">
        <v>102</v>
      </c>
      <c r="B109" s="16"/>
      <c r="C109" s="16"/>
      <c r="D109" s="16"/>
      <c r="E109" s="16"/>
      <c r="F109" s="16"/>
      <c r="G109" s="16"/>
      <c r="H109" s="16"/>
    </row>
    <row r="110" spans="1:8" x14ac:dyDescent="0.2">
      <c r="A110" s="16" t="s">
        <v>135</v>
      </c>
      <c r="B110" s="16"/>
      <c r="C110" s="16"/>
      <c r="D110" s="16"/>
      <c r="E110" s="16"/>
      <c r="F110" s="16"/>
      <c r="G110" s="16"/>
      <c r="H110" s="16"/>
    </row>
    <row r="111" spans="1:8" ht="22.5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22.5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22.5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33.75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41.85</v>
      </c>
      <c r="H114" s="3" t="s">
        <v>125</v>
      </c>
    </row>
    <row r="115" spans="1:8" ht="33.75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33.479999999999997</v>
      </c>
      <c r="H115" s="3" t="s">
        <v>125</v>
      </c>
    </row>
    <row r="116" spans="1:8" ht="33.75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4.1900000000000004</v>
      </c>
      <c r="H116" s="3" t="s">
        <v>125</v>
      </c>
    </row>
    <row r="117" spans="1:8" ht="33.75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33.75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33.75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8.3699999999999992</v>
      </c>
      <c r="G119" s="3">
        <v>8.3699999999999992</v>
      </c>
      <c r="H119" s="3" t="s">
        <v>125</v>
      </c>
    </row>
    <row r="120" spans="1:8" ht="33.75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29.04</v>
      </c>
      <c r="H120" s="3" t="s">
        <v>125</v>
      </c>
    </row>
    <row r="121" spans="1:8" ht="22.5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4.3499999999999996</v>
      </c>
      <c r="H121" s="3" t="s">
        <v>80</v>
      </c>
    </row>
    <row r="122" spans="1:8" ht="22.5" x14ac:dyDescent="0.2">
      <c r="A122" s="3" t="s">
        <v>147</v>
      </c>
      <c r="B122" s="3">
        <v>1</v>
      </c>
      <c r="C122" s="3" t="s">
        <v>80</v>
      </c>
      <c r="D122" s="3" t="s">
        <v>41</v>
      </c>
      <c r="E122" s="3">
        <v>0</v>
      </c>
      <c r="F122" s="3">
        <v>0</v>
      </c>
      <c r="G122" s="3">
        <v>4.0199999999999996</v>
      </c>
      <c r="H122" s="3"/>
    </row>
    <row r="123" spans="1:8" ht="33.75" x14ac:dyDescent="0.2">
      <c r="A123" s="3" t="s">
        <v>148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10.08</v>
      </c>
      <c r="H123" s="3" t="s">
        <v>125</v>
      </c>
    </row>
    <row r="124" spans="1:8" x14ac:dyDescent="0.2">
      <c r="A124" s="3" t="s">
        <v>149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33.159999999999997</v>
      </c>
      <c r="G124" s="3">
        <v>33.159999999999997</v>
      </c>
      <c r="H124" s="3"/>
    </row>
    <row r="125" spans="1:8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8.3699999999999992</v>
      </c>
      <c r="G125" s="3">
        <v>8.3699999999999992</v>
      </c>
      <c r="H125" s="3"/>
    </row>
    <row r="126" spans="1:8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51.88</v>
      </c>
      <c r="G126" s="3">
        <v>51.88</v>
      </c>
      <c r="H126" s="3"/>
    </row>
    <row r="127" spans="1:8" ht="33.75" x14ac:dyDescent="0.2">
      <c r="A127" s="3" t="s">
        <v>152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4.4400000000000004</v>
      </c>
      <c r="H127" s="3" t="s">
        <v>125</v>
      </c>
    </row>
    <row r="128" spans="1:8" ht="33.75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x14ac:dyDescent="0.2">
      <c r="A129" s="3" t="s">
        <v>154</v>
      </c>
      <c r="B129" s="3">
        <v>0</v>
      </c>
      <c r="C129" s="3" t="s">
        <v>155</v>
      </c>
      <c r="D129" s="3" t="s">
        <v>19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33.75" x14ac:dyDescent="0.2">
      <c r="A130" s="3" t="s">
        <v>156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58.59</v>
      </c>
      <c r="H130" s="3" t="s">
        <v>125</v>
      </c>
    </row>
    <row r="131" spans="1:8" ht="33.75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41.02</v>
      </c>
      <c r="H131" s="3" t="s">
        <v>125</v>
      </c>
    </row>
    <row r="132" spans="1:8" ht="33.75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50.22</v>
      </c>
      <c r="H132" s="3" t="s">
        <v>125</v>
      </c>
    </row>
    <row r="133" spans="1:8" ht="33.75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42.69</v>
      </c>
      <c r="H133" s="3" t="s">
        <v>125</v>
      </c>
    </row>
    <row r="134" spans="1:8" ht="33.75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25.11</v>
      </c>
      <c r="H134" s="3" t="s">
        <v>125</v>
      </c>
    </row>
    <row r="135" spans="1:8" ht="33.75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7.53</v>
      </c>
      <c r="H135" s="3" t="s">
        <v>125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162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9.2100000000000009</v>
      </c>
      <c r="H137" s="3"/>
    </row>
    <row r="138" spans="1:8" ht="22.5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17.989999999999998</v>
      </c>
      <c r="H138" s="3"/>
    </row>
    <row r="139" spans="1:8" x14ac:dyDescent="0.2">
      <c r="A139" s="3" t="s">
        <v>164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177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25.11</v>
      </c>
      <c r="H152" s="3"/>
    </row>
    <row r="153" spans="1:8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4.1900000000000004</v>
      </c>
      <c r="H153" s="3"/>
    </row>
    <row r="154" spans="1:8" s="10" customFormat="1" ht="12.75" x14ac:dyDescent="0.2">
      <c r="A154" s="15" t="s">
        <v>179</v>
      </c>
      <c r="B154" s="15"/>
      <c r="C154" s="15"/>
      <c r="D154" s="15"/>
      <c r="E154" s="15"/>
      <c r="F154" s="15"/>
      <c r="G154" s="9">
        <f>SUM(G111:G153)</f>
        <v>514.89</v>
      </c>
      <c r="H154" s="9"/>
    </row>
    <row r="155" spans="1:8" x14ac:dyDescent="0.2">
      <c r="A155" s="16" t="s">
        <v>180</v>
      </c>
      <c r="B155" s="16"/>
      <c r="C155" s="16"/>
      <c r="D155" s="16"/>
      <c r="E155" s="16"/>
      <c r="F155" s="16"/>
      <c r="G155" s="16"/>
      <c r="H155" s="16"/>
    </row>
    <row r="156" spans="1:8" x14ac:dyDescent="0.2">
      <c r="A156" s="3" t="s">
        <v>181</v>
      </c>
      <c r="B156" s="3">
        <v>365</v>
      </c>
      <c r="C156" s="3" t="s">
        <v>155</v>
      </c>
      <c r="D156" s="3" t="s">
        <v>19</v>
      </c>
      <c r="E156" s="3">
        <v>4</v>
      </c>
      <c r="F156" s="3">
        <v>99.3</v>
      </c>
      <c r="G156" s="3">
        <v>144.97999999999999</v>
      </c>
      <c r="H156" s="3" t="s">
        <v>155</v>
      </c>
    </row>
    <row r="157" spans="1:8" s="10" customFormat="1" ht="12.75" x14ac:dyDescent="0.2">
      <c r="A157" s="15" t="s">
        <v>182</v>
      </c>
      <c r="B157" s="15"/>
      <c r="C157" s="15"/>
      <c r="D157" s="15"/>
      <c r="E157" s="15"/>
      <c r="F157" s="15"/>
      <c r="G157" s="9">
        <f>SUM(G156)</f>
        <v>144.97999999999999</v>
      </c>
      <c r="H157" s="9"/>
    </row>
    <row r="158" spans="1:8" x14ac:dyDescent="0.2">
      <c r="A158" s="16" t="s">
        <v>183</v>
      </c>
      <c r="B158" s="16"/>
      <c r="C158" s="16"/>
      <c r="D158" s="16"/>
      <c r="E158" s="16"/>
      <c r="F158" s="16"/>
      <c r="G158" s="16"/>
      <c r="H158" s="16"/>
    </row>
    <row r="159" spans="1:8" x14ac:dyDescent="0.2">
      <c r="A159" s="3" t="s">
        <v>184</v>
      </c>
      <c r="B159" s="3">
        <v>0</v>
      </c>
      <c r="C159" s="3" t="s">
        <v>185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186</v>
      </c>
      <c r="B160" s="3">
        <v>0</v>
      </c>
      <c r="C160" s="3" t="s">
        <v>185</v>
      </c>
      <c r="D160" s="3" t="s">
        <v>70</v>
      </c>
      <c r="E160" s="3">
        <v>0</v>
      </c>
      <c r="F160" s="3">
        <v>0</v>
      </c>
      <c r="G160" s="3">
        <v>0</v>
      </c>
      <c r="H160" s="3" t="s">
        <v>23</v>
      </c>
    </row>
    <row r="161" spans="1:8" ht="33.75" x14ac:dyDescent="0.2">
      <c r="A161" s="3" t="s">
        <v>187</v>
      </c>
      <c r="B161" s="3">
        <v>0</v>
      </c>
      <c r="C161" s="3" t="s">
        <v>185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2.75" x14ac:dyDescent="0.2">
      <c r="A162" s="15" t="s">
        <v>188</v>
      </c>
      <c r="B162" s="15"/>
      <c r="C162" s="15"/>
      <c r="D162" s="15"/>
      <c r="E162" s="15"/>
      <c r="F162" s="15"/>
      <c r="G162" s="9">
        <f>SUM(G159:G161)</f>
        <v>0</v>
      </c>
      <c r="H162" s="9"/>
    </row>
    <row r="163" spans="1:8" x14ac:dyDescent="0.2">
      <c r="A163" s="16" t="s">
        <v>189</v>
      </c>
      <c r="B163" s="16"/>
      <c r="C163" s="16"/>
      <c r="D163" s="16"/>
      <c r="E163" s="16"/>
      <c r="F163" s="16"/>
      <c r="G163" s="16"/>
      <c r="H163" s="16"/>
    </row>
    <row r="164" spans="1:8" x14ac:dyDescent="0.2">
      <c r="A164" s="3" t="s">
        <v>190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6.07</v>
      </c>
      <c r="H164" s="3"/>
    </row>
    <row r="165" spans="1:8" x14ac:dyDescent="0.2">
      <c r="A165" s="3" t="s">
        <v>191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192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15" t="s">
        <v>193</v>
      </c>
      <c r="B167" s="15"/>
      <c r="C167" s="15"/>
      <c r="D167" s="15"/>
      <c r="E167" s="15"/>
      <c r="F167" s="15"/>
      <c r="G167" s="9">
        <f>SUM(G164:G166)</f>
        <v>6.07</v>
      </c>
      <c r="H167" s="9"/>
    </row>
    <row r="168" spans="1:8" x14ac:dyDescent="0.2">
      <c r="A168" s="16" t="s">
        <v>194</v>
      </c>
      <c r="B168" s="16"/>
      <c r="C168" s="16"/>
      <c r="D168" s="16"/>
      <c r="E168" s="16"/>
      <c r="F168" s="16"/>
      <c r="G168" s="16"/>
      <c r="H168" s="16"/>
    </row>
    <row r="169" spans="1:8" ht="45" x14ac:dyDescent="0.2">
      <c r="A169" s="3" t="s">
        <v>195</v>
      </c>
      <c r="B169" s="3">
        <v>0</v>
      </c>
      <c r="C169" s="3" t="s">
        <v>185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33.75" x14ac:dyDescent="0.2">
      <c r="A170" s="3" t="s">
        <v>196</v>
      </c>
      <c r="B170" s="3">
        <v>0</v>
      </c>
      <c r="C170" s="3" t="s">
        <v>185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15" t="s">
        <v>197</v>
      </c>
      <c r="B171" s="15"/>
      <c r="C171" s="15"/>
      <c r="D171" s="15"/>
      <c r="E171" s="15"/>
      <c r="F171" s="15"/>
      <c r="G171" s="9">
        <f>SUM(G169:G170)</f>
        <v>0</v>
      </c>
      <c r="H171" s="9"/>
    </row>
    <row r="172" spans="1:8" x14ac:dyDescent="0.2">
      <c r="A172" s="16" t="s">
        <v>198</v>
      </c>
      <c r="B172" s="16"/>
      <c r="C172" s="16"/>
      <c r="D172" s="16"/>
      <c r="E172" s="16"/>
      <c r="F172" s="16"/>
      <c r="G172" s="16"/>
      <c r="H172" s="16"/>
    </row>
    <row r="173" spans="1:8" ht="33.75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4.3499999999999996</v>
      </c>
      <c r="H173" s="3" t="s">
        <v>200</v>
      </c>
    </row>
    <row r="174" spans="1:8" ht="33.75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4.0199999999999996</v>
      </c>
      <c r="H174" s="3" t="s">
        <v>200</v>
      </c>
    </row>
    <row r="175" spans="1:8" s="10" customFormat="1" ht="12.75" x14ac:dyDescent="0.2">
      <c r="A175" s="15" t="s">
        <v>202</v>
      </c>
      <c r="B175" s="15"/>
      <c r="C175" s="15"/>
      <c r="D175" s="15"/>
      <c r="E175" s="15"/>
      <c r="F175" s="15"/>
      <c r="G175" s="9">
        <f>SUM(G173:G174)</f>
        <v>8.3699999999999992</v>
      </c>
      <c r="H175" s="9"/>
    </row>
    <row r="176" spans="1:8" x14ac:dyDescent="0.2">
      <c r="A176" s="16" t="s">
        <v>203</v>
      </c>
      <c r="B176" s="16"/>
      <c r="C176" s="16"/>
      <c r="D176" s="16"/>
      <c r="E176" s="16"/>
      <c r="F176" s="16"/>
      <c r="G176" s="16"/>
      <c r="H176" s="16"/>
    </row>
    <row r="177" spans="1:8" ht="22.5" x14ac:dyDescent="0.2">
      <c r="A177" s="3" t="s">
        <v>204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181.80099999999999</v>
      </c>
      <c r="H177" s="3"/>
    </row>
    <row r="178" spans="1:8" s="10" customFormat="1" ht="12.75" x14ac:dyDescent="0.2">
      <c r="A178" s="15" t="s">
        <v>205</v>
      </c>
      <c r="B178" s="15"/>
      <c r="C178" s="15"/>
      <c r="D178" s="15"/>
      <c r="E178" s="15"/>
      <c r="F178" s="15"/>
      <c r="G178" s="9">
        <f>SUM(G177)</f>
        <v>181.80099999999999</v>
      </c>
      <c r="H178" s="9"/>
    </row>
    <row r="179" spans="1:8" x14ac:dyDescent="0.2">
      <c r="A179" s="16" t="s">
        <v>206</v>
      </c>
      <c r="B179" s="16"/>
      <c r="C179" s="16"/>
      <c r="D179" s="16"/>
      <c r="E179" s="16"/>
      <c r="F179" s="16"/>
      <c r="G179" s="16"/>
      <c r="H179" s="16"/>
    </row>
    <row r="180" spans="1:8" x14ac:dyDescent="0.2">
      <c r="A180" s="16" t="s">
        <v>53</v>
      </c>
      <c r="B180" s="16"/>
      <c r="C180" s="16"/>
      <c r="D180" s="16"/>
      <c r="E180" s="16"/>
      <c r="F180" s="16"/>
      <c r="G180" s="16"/>
      <c r="H180" s="16"/>
    </row>
    <row r="181" spans="1:8" x14ac:dyDescent="0.2">
      <c r="A181" s="3" t="s">
        <v>207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101.74</v>
      </c>
      <c r="H181" s="3"/>
    </row>
    <row r="182" spans="1:8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15" t="s">
        <v>210</v>
      </c>
      <c r="B184" s="15"/>
      <c r="C184" s="15"/>
      <c r="D184" s="15"/>
      <c r="E184" s="15"/>
      <c r="F184" s="15"/>
      <c r="G184" s="9">
        <f>SUM(G181:G183)</f>
        <v>101.74</v>
      </c>
      <c r="H184" s="9"/>
    </row>
    <row r="185" spans="1:8" x14ac:dyDescent="0.2">
      <c r="A185" s="16" t="s">
        <v>211</v>
      </c>
      <c r="B185" s="16"/>
      <c r="C185" s="16"/>
      <c r="D185" s="16"/>
      <c r="E185" s="16"/>
      <c r="F185" s="16"/>
      <c r="G185" s="16"/>
      <c r="H185" s="16"/>
    </row>
    <row r="186" spans="1:8" x14ac:dyDescent="0.2">
      <c r="A186" s="3" t="s">
        <v>212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10.99</v>
      </c>
      <c r="H186" s="3" t="s">
        <v>25</v>
      </c>
    </row>
    <row r="187" spans="1:8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5.51</v>
      </c>
      <c r="H187" s="3"/>
    </row>
    <row r="188" spans="1:8" ht="22.5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217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15" t="s">
        <v>220</v>
      </c>
      <c r="B193" s="15"/>
      <c r="C193" s="15"/>
      <c r="D193" s="15"/>
      <c r="E193" s="15"/>
      <c r="F193" s="15"/>
      <c r="G193" s="9">
        <f>SUM(G186:G192)</f>
        <v>16.5</v>
      </c>
      <c r="H193" s="9"/>
    </row>
    <row r="194" spans="1:8" x14ac:dyDescent="0.2">
      <c r="A194" s="16" t="s">
        <v>221</v>
      </c>
      <c r="B194" s="16"/>
      <c r="C194" s="16"/>
      <c r="D194" s="16"/>
      <c r="E194" s="16"/>
      <c r="F194" s="16"/>
      <c r="G194" s="16"/>
      <c r="H194" s="16"/>
    </row>
    <row r="195" spans="1:8" x14ac:dyDescent="0.2">
      <c r="A195" s="3" t="s">
        <v>222</v>
      </c>
      <c r="B195" s="3">
        <v>0</v>
      </c>
      <c r="C195" s="3" t="s">
        <v>185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33.75" x14ac:dyDescent="0.2">
      <c r="A196" s="3" t="s">
        <v>223</v>
      </c>
      <c r="B196" s="3">
        <v>0</v>
      </c>
      <c r="C196" s="3" t="s">
        <v>185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x14ac:dyDescent="0.2">
      <c r="A197" s="3" t="s">
        <v>225</v>
      </c>
      <c r="B197" s="3">
        <v>0</v>
      </c>
      <c r="C197" s="3" t="s">
        <v>185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226</v>
      </c>
      <c r="B198" s="3">
        <v>0</v>
      </c>
      <c r="C198" s="3" t="s">
        <v>185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227</v>
      </c>
      <c r="B199" s="3">
        <v>0</v>
      </c>
      <c r="C199" s="3" t="s">
        <v>185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228</v>
      </c>
      <c r="B200" s="3">
        <v>0</v>
      </c>
      <c r="C200" s="3" t="s">
        <v>185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229</v>
      </c>
      <c r="B201" s="3">
        <v>0</v>
      </c>
      <c r="C201" s="3" t="s">
        <v>185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33.75" x14ac:dyDescent="0.2">
      <c r="A202" s="3" t="s">
        <v>230</v>
      </c>
      <c r="B202" s="3">
        <v>0</v>
      </c>
      <c r="C202" s="3" t="s">
        <v>185</v>
      </c>
      <c r="D202" s="3" t="s">
        <v>70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22.5" x14ac:dyDescent="0.2">
      <c r="A203" s="3" t="s">
        <v>232</v>
      </c>
      <c r="B203" s="3">
        <v>0</v>
      </c>
      <c r="C203" s="3" t="s">
        <v>185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22.5" x14ac:dyDescent="0.2">
      <c r="A204" s="3" t="s">
        <v>233</v>
      </c>
      <c r="B204" s="3">
        <v>0</v>
      </c>
      <c r="C204" s="3" t="s">
        <v>185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234</v>
      </c>
    </row>
    <row r="205" spans="1:8" s="10" customFormat="1" ht="11.25" customHeight="1" x14ac:dyDescent="0.2">
      <c r="A205" s="15" t="s">
        <v>235</v>
      </c>
      <c r="B205" s="15"/>
      <c r="C205" s="15"/>
      <c r="D205" s="15"/>
      <c r="E205" s="15"/>
      <c r="F205" s="15"/>
      <c r="G205" s="9">
        <f>SUM(G195:G204)</f>
        <v>0</v>
      </c>
      <c r="H205" s="9"/>
    </row>
    <row r="206" spans="1:8" s="10" customFormat="1" ht="11.25" customHeight="1" x14ac:dyDescent="0.2">
      <c r="A206" s="15" t="s">
        <v>236</v>
      </c>
      <c r="B206" s="15"/>
      <c r="C206" s="15"/>
      <c r="D206" s="15"/>
      <c r="E206" s="15"/>
      <c r="F206" s="15"/>
      <c r="G206" s="9">
        <f>G36+G41+G44+G108+G154+G157+G162+G167+G171+G175+G178+G184+G193+G205</f>
        <v>2079.8599999999997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workbookViewId="0">
      <selection activeCell="K13" sqref="K13"/>
    </sheetView>
  </sheetViews>
  <sheetFormatPr defaultRowHeight="11.25" customHeight="1" x14ac:dyDescent="0.2"/>
  <cols>
    <col min="1" max="1" width="39.140625" style="4" customWidth="1"/>
    <col min="2" max="2" width="5" style="4" customWidth="1"/>
    <col min="3" max="3" width="10.28515625" style="4" customWidth="1"/>
    <col min="4" max="4" width="6.28515625" style="4" customWidth="1"/>
    <col min="5" max="6" width="9.140625" style="4"/>
    <col min="7" max="7" width="10.42578125" style="4" customWidth="1"/>
    <col min="8" max="8" width="13" style="4" customWidth="1"/>
    <col min="9" max="16384" width="9.140625" style="4"/>
  </cols>
  <sheetData>
    <row r="1" spans="1:8" s="1" customFormat="1" ht="11.25" customHeight="1" x14ac:dyDescent="0.25">
      <c r="A1" s="5" t="s">
        <v>238</v>
      </c>
    </row>
    <row r="2" spans="1:8" s="1" customFormat="1" ht="11.2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</row>
    <row r="3" spans="1:8" ht="61.5" customHeight="1" x14ac:dyDescent="0.2">
      <c r="A3" s="12" t="s">
        <v>1</v>
      </c>
      <c r="B3" s="18" t="s">
        <v>2</v>
      </c>
      <c r="C3" s="21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32" t="s">
        <v>243</v>
      </c>
      <c r="B4" s="13"/>
      <c r="C4" s="13"/>
      <c r="D4" s="12"/>
      <c r="E4" s="12"/>
      <c r="F4" s="12"/>
      <c r="G4" s="12">
        <v>220.62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175.1</v>
      </c>
      <c r="F6" s="26">
        <v>2.4167999999999998</v>
      </c>
      <c r="G6" s="26">
        <f>E6*F6*B6/1000</f>
        <v>126.95450399999999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175.1</v>
      </c>
      <c r="F7" s="26">
        <v>3.4238</v>
      </c>
      <c r="G7" s="26">
        <f t="shared" ref="G7:G36" si="0">E7*F7*B7/1000</f>
        <v>7.19408856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612.9</v>
      </c>
      <c r="F8" s="26">
        <v>2.1093999999999999</v>
      </c>
      <c r="G8" s="26">
        <f t="shared" si="0"/>
        <v>67.228265520000008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612.9</v>
      </c>
      <c r="F9" s="26">
        <v>2.6924000000000001</v>
      </c>
      <c r="G9" s="26">
        <f t="shared" si="0"/>
        <v>19.802063520000004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54.5</v>
      </c>
      <c r="F10" s="26">
        <v>3.2648000000000001</v>
      </c>
      <c r="G10" s="26">
        <f t="shared" si="0"/>
        <v>53.379480000000001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20</v>
      </c>
      <c r="F11" s="26">
        <v>20.8078</v>
      </c>
      <c r="G11" s="26">
        <f t="shared" si="0"/>
        <v>21.640112000000002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4.4000000000000004</v>
      </c>
      <c r="F12" s="26">
        <v>3.4450000000000003</v>
      </c>
      <c r="G12" s="26">
        <f t="shared" si="0"/>
        <v>4.5474000000000006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6">
        <v>0</v>
      </c>
      <c r="G13" s="26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62.8</v>
      </c>
      <c r="F14" s="26">
        <v>8.8721999999999994</v>
      </c>
      <c r="G14" s="26">
        <f t="shared" si="0"/>
        <v>0.55717415999999986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2917.2</v>
      </c>
      <c r="F15" s="26">
        <v>2.9468000000000001</v>
      </c>
      <c r="G15" s="26">
        <f t="shared" si="0"/>
        <v>8.5964049599999992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128</v>
      </c>
      <c r="F16" s="26">
        <v>1.8338000000000001</v>
      </c>
      <c r="G16" s="26">
        <f t="shared" si="0"/>
        <v>0.2347264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26">
        <v>0</v>
      </c>
      <c r="G17" s="26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8.6</v>
      </c>
      <c r="F18" s="26">
        <v>4.2824</v>
      </c>
      <c r="G18" s="26">
        <f t="shared" si="0"/>
        <v>7.3657280000000006E-2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6">
        <v>0</v>
      </c>
      <c r="G19" s="26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28.8</v>
      </c>
      <c r="F20" s="26">
        <v>2.7665999999999999</v>
      </c>
      <c r="G20" s="26">
        <f t="shared" si="0"/>
        <v>7.9678079999999998E-2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18</v>
      </c>
      <c r="F21" s="26">
        <v>2.6394000000000002</v>
      </c>
      <c r="G21" s="26">
        <f t="shared" si="0"/>
        <v>4.7509200000000008E-2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10.8</v>
      </c>
      <c r="F22" s="26">
        <v>5.3212000000000002</v>
      </c>
      <c r="G22" s="26">
        <f t="shared" si="0"/>
        <v>5.7468959999999999E-2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18</v>
      </c>
      <c r="F23" s="26">
        <v>2.6394000000000002</v>
      </c>
      <c r="G23" s="26">
        <f t="shared" si="0"/>
        <v>4.7509200000000008E-2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10.5</v>
      </c>
      <c r="F24" s="26">
        <v>2.1412</v>
      </c>
      <c r="G24" s="26">
        <f t="shared" si="0"/>
        <v>2.2482600000000002E-2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1137</v>
      </c>
      <c r="F25" s="26">
        <v>2.1517999999999997</v>
      </c>
      <c r="G25" s="26">
        <f t="shared" si="0"/>
        <v>4.8931931999999998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7">
        <v>0</v>
      </c>
      <c r="G26" s="26">
        <f t="shared" si="0"/>
        <v>0</v>
      </c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6">
        <v>0</v>
      </c>
      <c r="G27" s="26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6">
        <v>0</v>
      </c>
      <c r="G28" s="26">
        <f t="shared" si="0"/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7">
        <v>0</v>
      </c>
      <c r="G29" s="26">
        <f t="shared" si="0"/>
        <v>0</v>
      </c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26">
        <v>0</v>
      </c>
      <c r="G30" s="3">
        <v>17.309999999999999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6">
        <v>0</v>
      </c>
      <c r="G31" s="26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942</v>
      </c>
      <c r="F32" s="26">
        <v>1.7702</v>
      </c>
      <c r="G32" s="26">
        <f t="shared" si="0"/>
        <v>1.6675283999999999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841</v>
      </c>
      <c r="F33" s="26">
        <v>1.7702</v>
      </c>
      <c r="G33" s="26">
        <f t="shared" si="0"/>
        <v>1.4887382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7">
        <v>0</v>
      </c>
      <c r="G34" s="26">
        <f t="shared" si="0"/>
        <v>0</v>
      </c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20</v>
      </c>
      <c r="F35" s="26">
        <v>8.7873999999999999</v>
      </c>
      <c r="G35" s="26">
        <f t="shared" si="0"/>
        <v>64.323768000000001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41</v>
      </c>
      <c r="F36" s="26">
        <v>3.8054000000000001</v>
      </c>
      <c r="G36" s="26">
        <f t="shared" si="0"/>
        <v>3.7445136000000003</v>
      </c>
      <c r="H36" s="3"/>
    </row>
    <row r="37" spans="1:8" s="10" customFormat="1" ht="11.25" customHeight="1" x14ac:dyDescent="0.2">
      <c r="A37" s="23" t="s">
        <v>56</v>
      </c>
      <c r="B37" s="24"/>
      <c r="C37" s="24"/>
      <c r="D37" s="24"/>
      <c r="E37" s="24"/>
      <c r="F37" s="25"/>
      <c r="G37" s="28">
        <f>SUM(G6:G36)</f>
        <v>403.89026583999987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1.47</v>
      </c>
      <c r="F39" s="3">
        <v>288.01</v>
      </c>
      <c r="G39" s="26">
        <f>E39*F39*B39/1000</f>
        <v>154.95514019999999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6">
        <f t="shared" ref="G40:G41" si="1">E40*F40*B40/1000</f>
        <v>0</v>
      </c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1.47</v>
      </c>
      <c r="F41" s="3">
        <v>241.88</v>
      </c>
      <c r="G41" s="26">
        <f t="shared" si="1"/>
        <v>130.1362776</v>
      </c>
      <c r="H41" s="3"/>
    </row>
    <row r="42" spans="1:8" s="10" customFormat="1" ht="11.25" customHeight="1" x14ac:dyDescent="0.2">
      <c r="A42" s="23" t="s">
        <v>61</v>
      </c>
      <c r="B42" s="24"/>
      <c r="C42" s="24"/>
      <c r="D42" s="24"/>
      <c r="E42" s="24"/>
      <c r="F42" s="25"/>
      <c r="G42" s="28">
        <f>SUM(G39:G41)</f>
        <v>285.09141779999999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0.46100000000000002</v>
      </c>
      <c r="F44" s="3">
        <v>537.61</v>
      </c>
      <c r="G44" s="26">
        <f>E44*F44*B44/1000</f>
        <v>90.708784859999994</v>
      </c>
      <c r="H44" s="3"/>
    </row>
    <row r="45" spans="1:8" s="10" customFormat="1" ht="11.25" customHeight="1" x14ac:dyDescent="0.2">
      <c r="A45" s="23" t="s">
        <v>64</v>
      </c>
      <c r="B45" s="24"/>
      <c r="C45" s="24"/>
      <c r="D45" s="24"/>
      <c r="E45" s="24"/>
      <c r="F45" s="25"/>
      <c r="G45" s="28">
        <f>SUM(G44)</f>
        <v>90.708784859999994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4.1900000000000004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8.7899999999999991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7.95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128</v>
      </c>
      <c r="F74" s="3">
        <v>0</v>
      </c>
      <c r="G74" s="3">
        <v>4.1900000000000004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16.739999999999998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41.85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14</v>
      </c>
      <c r="F79" s="3">
        <v>0</v>
      </c>
      <c r="G79" s="3">
        <v>4.0199999999999996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32</v>
      </c>
      <c r="F81" s="3">
        <v>0</v>
      </c>
      <c r="G81" s="3">
        <v>4.3499999999999996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16.739999999999998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41.85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24.27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25.95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592</v>
      </c>
      <c r="F100" s="3">
        <v>0</v>
      </c>
      <c r="G100" s="3">
        <v>4.4400000000000004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3.93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8.3699999999999992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83.71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41.85</v>
      </c>
      <c r="H108" s="3"/>
    </row>
    <row r="109" spans="1:8" s="10" customFormat="1" ht="11.25" customHeight="1" x14ac:dyDescent="0.2">
      <c r="A109" s="23" t="s">
        <v>134</v>
      </c>
      <c r="B109" s="24"/>
      <c r="C109" s="24"/>
      <c r="D109" s="24"/>
      <c r="E109" s="24"/>
      <c r="F109" s="25"/>
      <c r="G109" s="14">
        <f>SUM(G49:G108)</f>
        <v>343.19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41.85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33.479999999999997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4.1900000000000004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25.71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29.04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4.3499999999999996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3">
        <v>4.0199999999999996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10.08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0</v>
      </c>
      <c r="F125" s="3">
        <v>0</v>
      </c>
      <c r="G125" s="3">
        <v>38.549999999999997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0</v>
      </c>
      <c r="F126" s="3">
        <v>0</v>
      </c>
      <c r="G126" s="3">
        <v>4.8600000000000003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0</v>
      </c>
      <c r="F127" s="3">
        <v>0</v>
      </c>
      <c r="G127" s="3">
        <v>14.47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4.4400000000000004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58.59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41.02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50.22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42.69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25.11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7.53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9.2100000000000009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14.5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25.11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4.1900000000000004</v>
      </c>
      <c r="H154" s="3"/>
    </row>
    <row r="155" spans="1:8" s="10" customFormat="1" ht="11.25" customHeight="1" x14ac:dyDescent="0.2">
      <c r="A155" s="23" t="s">
        <v>179</v>
      </c>
      <c r="B155" s="24"/>
      <c r="C155" s="24"/>
      <c r="D155" s="24"/>
      <c r="E155" s="24"/>
      <c r="F155" s="25"/>
      <c r="G155" s="14">
        <f>SUM(G112:G154)</f>
        <v>493.21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366</v>
      </c>
      <c r="C157" s="3" t="s">
        <v>155</v>
      </c>
      <c r="D157" s="3" t="s">
        <v>19</v>
      </c>
      <c r="E157" s="3">
        <v>4</v>
      </c>
      <c r="F157" s="3">
        <v>91.5</v>
      </c>
      <c r="G157" s="26">
        <f>E157*F157*B157/1000</f>
        <v>133.95599999999999</v>
      </c>
      <c r="H157" s="3" t="s">
        <v>155</v>
      </c>
    </row>
    <row r="158" spans="1:8" s="10" customFormat="1" ht="11.25" customHeight="1" x14ac:dyDescent="0.2">
      <c r="A158" s="23" t="s">
        <v>182</v>
      </c>
      <c r="B158" s="24"/>
      <c r="C158" s="24"/>
      <c r="D158" s="24"/>
      <c r="E158" s="24"/>
      <c r="F158" s="25"/>
      <c r="G158" s="28">
        <f>SUM(G157)</f>
        <v>133.95599999999999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0</v>
      </c>
      <c r="C160" s="3" t="s">
        <v>185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0</v>
      </c>
      <c r="C161" s="3" t="s">
        <v>185</v>
      </c>
      <c r="D161" s="3" t="s">
        <v>70</v>
      </c>
      <c r="E161" s="3">
        <v>0</v>
      </c>
      <c r="F161" s="3">
        <v>0</v>
      </c>
      <c r="G161" s="3">
        <v>0</v>
      </c>
      <c r="H161" s="3" t="s">
        <v>23</v>
      </c>
    </row>
    <row r="162" spans="1:8" ht="11.25" customHeight="1" x14ac:dyDescent="0.2">
      <c r="A162" s="3" t="s">
        <v>187</v>
      </c>
      <c r="B162" s="3">
        <v>0</v>
      </c>
      <c r="C162" s="3" t="s">
        <v>185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3" t="s">
        <v>188</v>
      </c>
      <c r="B163" s="24"/>
      <c r="C163" s="24"/>
      <c r="D163" s="24"/>
      <c r="E163" s="24"/>
      <c r="F163" s="25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11.65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3" t="s">
        <v>193</v>
      </c>
      <c r="B168" s="24"/>
      <c r="C168" s="24"/>
      <c r="D168" s="24"/>
      <c r="E168" s="24"/>
      <c r="F168" s="25"/>
      <c r="G168" s="14">
        <f>SUM(G165:G167)</f>
        <v>11.65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185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185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3" t="s">
        <v>197</v>
      </c>
      <c r="B172" s="24"/>
      <c r="C172" s="24"/>
      <c r="D172" s="24"/>
      <c r="E172" s="24"/>
      <c r="F172" s="25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25.09</v>
      </c>
      <c r="H174" s="3" t="s">
        <v>200</v>
      </c>
    </row>
    <row r="175" spans="1:8" ht="11.25" customHeight="1" x14ac:dyDescent="0.2">
      <c r="A175" s="3" t="s">
        <v>201</v>
      </c>
      <c r="B175" s="3">
        <v>365</v>
      </c>
      <c r="C175" s="3" t="s">
        <v>200</v>
      </c>
      <c r="D175" s="3" t="s">
        <v>70</v>
      </c>
      <c r="E175" s="3">
        <v>0</v>
      </c>
      <c r="F175" s="3">
        <v>0</v>
      </c>
      <c r="G175" s="3">
        <v>4.0199999999999996</v>
      </c>
      <c r="H175" s="3" t="s">
        <v>200</v>
      </c>
    </row>
    <row r="176" spans="1:8" s="10" customFormat="1" ht="11.25" customHeight="1" x14ac:dyDescent="0.2">
      <c r="A176" s="23" t="s">
        <v>202</v>
      </c>
      <c r="B176" s="24"/>
      <c r="C176" s="24"/>
      <c r="D176" s="24"/>
      <c r="E176" s="24"/>
      <c r="F176" s="25"/>
      <c r="G176" s="14">
        <f>SUM(G174:G175)</f>
        <v>29.11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365</v>
      </c>
      <c r="C178" s="3" t="s">
        <v>130</v>
      </c>
      <c r="D178" s="3"/>
      <c r="E178" s="3">
        <v>0</v>
      </c>
      <c r="F178" s="3">
        <v>0</v>
      </c>
      <c r="G178" s="3">
        <v>123.57</v>
      </c>
      <c r="H178" s="3"/>
    </row>
    <row r="179" spans="1:8" s="10" customFormat="1" ht="11.25" customHeight="1" x14ac:dyDescent="0.2">
      <c r="A179" s="23" t="s">
        <v>205</v>
      </c>
      <c r="B179" s="24"/>
      <c r="C179" s="24"/>
      <c r="D179" s="24"/>
      <c r="E179" s="24"/>
      <c r="F179" s="25"/>
      <c r="G179" s="14">
        <f>SUM(G178)</f>
        <v>123.57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365</v>
      </c>
      <c r="C182" s="3" t="s">
        <v>130</v>
      </c>
      <c r="D182" s="3" t="s">
        <v>47</v>
      </c>
      <c r="E182" s="3">
        <v>0</v>
      </c>
      <c r="F182" s="3">
        <v>0</v>
      </c>
      <c r="G182" s="3">
        <v>54.7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3" t="s">
        <v>210</v>
      </c>
      <c r="B185" s="24"/>
      <c r="C185" s="24"/>
      <c r="D185" s="24"/>
      <c r="E185" s="24"/>
      <c r="F185" s="25"/>
      <c r="G185" s="14">
        <f>SUM(G182:G184)</f>
        <v>54.7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3">
        <v>10.99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3">
        <v>5.51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3" t="s">
        <v>220</v>
      </c>
      <c r="B194" s="24"/>
      <c r="C194" s="24"/>
      <c r="D194" s="24"/>
      <c r="E194" s="24"/>
      <c r="F194" s="25"/>
      <c r="G194" s="14">
        <f>SUM(G187:G193)</f>
        <v>16.5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185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185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185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185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185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185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185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185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185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0</v>
      </c>
      <c r="C205" s="3" t="s">
        <v>185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234</v>
      </c>
    </row>
    <row r="206" spans="1:8" s="10" customFormat="1" ht="11.25" customHeight="1" x14ac:dyDescent="0.2">
      <c r="A206" s="23" t="s">
        <v>235</v>
      </c>
      <c r="B206" s="24"/>
      <c r="C206" s="24"/>
      <c r="D206" s="24"/>
      <c r="E206" s="24"/>
      <c r="F206" s="25"/>
      <c r="G206" s="14">
        <f>SUM(G196:G205)</f>
        <v>0</v>
      </c>
      <c r="H206" s="14"/>
    </row>
    <row r="207" spans="1:8" s="10" customFormat="1" ht="11.25" customHeight="1" x14ac:dyDescent="0.2">
      <c r="A207" s="23" t="s">
        <v>236</v>
      </c>
      <c r="B207" s="24"/>
      <c r="C207" s="24"/>
      <c r="D207" s="24"/>
      <c r="E207" s="24"/>
      <c r="F207" s="25"/>
      <c r="G207" s="28">
        <f>G37+G42+G45+G109+G155+G158+G163+G168+G172+G176+G179+G185+G194+G206+G4</f>
        <v>2206.1964684999998</v>
      </c>
      <c r="H207" s="14"/>
    </row>
    <row r="209" spans="5:8" x14ac:dyDescent="0.2">
      <c r="E209" s="4" t="s">
        <v>239</v>
      </c>
      <c r="F209" s="4">
        <f>(25.51*6+26.53*6)/12</f>
        <v>26.02</v>
      </c>
      <c r="G209" s="29">
        <f>G207*1000/F210/12</f>
        <v>26.020027132249222</v>
      </c>
      <c r="H209" s="30">
        <f>F209/G209</f>
        <v>0.99999895725515253</v>
      </c>
    </row>
    <row r="210" spans="5:8" x14ac:dyDescent="0.2">
      <c r="E210" s="4" t="s">
        <v>240</v>
      </c>
      <c r="F210" s="4">
        <v>7065.7</v>
      </c>
      <c r="G210" s="29">
        <f>F210*F209*12/1000</f>
        <v>2206.194168</v>
      </c>
    </row>
    <row r="211" spans="5:8" x14ac:dyDescent="0.2">
      <c r="G211" s="29"/>
    </row>
    <row r="212" spans="5:8" x14ac:dyDescent="0.2">
      <c r="F212" s="4" t="s">
        <v>241</v>
      </c>
      <c r="G212" s="29">
        <f>G210-G207</f>
        <v>-2.3004999998192943E-3</v>
      </c>
      <c r="H212" s="31">
        <f>G214-G207</f>
        <v>-220.62171729999977</v>
      </c>
    </row>
    <row r="213" spans="5:8" x14ac:dyDescent="0.2">
      <c r="G213" s="29"/>
    </row>
    <row r="214" spans="5:8" x14ac:dyDescent="0.2">
      <c r="G214" s="29">
        <f>G210*0.9</f>
        <v>1985.5747512</v>
      </c>
    </row>
    <row r="215" spans="5:8" x14ac:dyDescent="0.2">
      <c r="F215" s="4" t="s">
        <v>242</v>
      </c>
      <c r="G215" s="29">
        <f>G210*0.1</f>
        <v>220.61941680000001</v>
      </c>
    </row>
    <row r="216" spans="5:8" x14ac:dyDescent="0.2">
      <c r="G216" s="29">
        <f>SUM(G214:G215)</f>
        <v>2206.194168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2016-01-27T12:39:20Z</dcterms:modified>
</cp:coreProperties>
</file>