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07" i="2" l="1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9" i="2" l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<sst xmlns="http://schemas.openxmlformats.org/spreadsheetml/2006/main" count="1275" uniqueCount="246">
  <si>
    <t>Мусы Джалиля ул., д.36,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</si>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</sst>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19" sqref="A19"/>
    </sheetView>
  </sheetViews>
  <sheetFormatPr defaultRowHeight="11.25" customHeight="1" x14ac:dyDescent="0.2"/>
  <cols>
    <col min="1" max="1" width="42.42578125" style="4" customWidth="1"/>
    <col min="2" max="2" width="4.85546875" style="4" customWidth="1"/>
    <col min="3" max="3" width="25.5703125" style="4" customWidth="1"/>
    <col min="4" max="7" width="9.140625" style="4"/>
    <col min="8" max="8" width="24.5703125" style="4" customWidth="1"/>
    <col min="9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67.5" x14ac:dyDescent="0.2">
      <c r="A3" s="2" t="s">
        <v>1</v>
      </c>
      <c r="B3" s="20" t="s">
        <v>2</v>
      </c>
      <c r="C3" s="2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314.89999999999998</v>
      </c>
      <c r="F5" s="3">
        <v>2.2799999999999998</v>
      </c>
      <c r="G5" s="3">
        <v>214.67400000000001</v>
      </c>
      <c r="H5" s="3" t="s">
        <v>12</v>
      </c>
    </row>
    <row r="6" spans="1:8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314.89999999999998</v>
      </c>
      <c r="F6" s="3">
        <v>3.23</v>
      </c>
      <c r="G6" s="3">
        <v>12.206</v>
      </c>
      <c r="H6" s="3"/>
    </row>
    <row r="7" spans="1:8" ht="22.5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2204.1</v>
      </c>
      <c r="F7" s="3">
        <v>1.99</v>
      </c>
      <c r="G7" s="3">
        <v>228.08</v>
      </c>
      <c r="H7" s="3" t="s">
        <v>15</v>
      </c>
    </row>
    <row r="8" spans="1:8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2204.1</v>
      </c>
      <c r="F8" s="3">
        <v>2.54</v>
      </c>
      <c r="G8" s="3">
        <v>67.180999999999997</v>
      </c>
      <c r="H8" s="3"/>
    </row>
    <row r="9" spans="1:8" ht="22.5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109.4</v>
      </c>
      <c r="F9" s="3">
        <v>3.08</v>
      </c>
      <c r="G9" s="3">
        <v>100.749</v>
      </c>
      <c r="H9" s="3" t="s">
        <v>15</v>
      </c>
    </row>
    <row r="10" spans="1:8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60</v>
      </c>
      <c r="F10" s="3">
        <v>19.63</v>
      </c>
      <c r="G10" s="3">
        <v>61.246000000000002</v>
      </c>
      <c r="H10" s="3" t="s">
        <v>12</v>
      </c>
    </row>
    <row r="11" spans="1:8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12.8</v>
      </c>
      <c r="F11" s="3">
        <v>3.25</v>
      </c>
      <c r="G11" s="3">
        <v>12.438000000000001</v>
      </c>
      <c r="H11" s="3" t="s">
        <v>12</v>
      </c>
    </row>
    <row r="12" spans="1:8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315.5</v>
      </c>
      <c r="F13" s="3">
        <v>8.3699999999999992</v>
      </c>
      <c r="G13" s="3">
        <v>2.641</v>
      </c>
      <c r="H13" s="3" t="s">
        <v>25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4557</v>
      </c>
      <c r="F14" s="3">
        <v>2.78</v>
      </c>
      <c r="G14" s="3">
        <v>12.667999999999999</v>
      </c>
      <c r="H14" s="3" t="s">
        <v>25</v>
      </c>
    </row>
    <row r="15" spans="1:8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384</v>
      </c>
      <c r="F15" s="3">
        <v>1.73</v>
      </c>
      <c r="G15" s="3">
        <v>0.66400000000000003</v>
      </c>
      <c r="H15" s="3" t="s">
        <v>25</v>
      </c>
    </row>
    <row r="16" spans="1:8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281.60000000000002</v>
      </c>
      <c r="F16" s="3">
        <v>4.0599999999999996</v>
      </c>
      <c r="G16" s="3">
        <v>1.143</v>
      </c>
      <c r="H16" s="3" t="s">
        <v>25</v>
      </c>
    </row>
    <row r="17" spans="1:8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38.4</v>
      </c>
      <c r="F17" s="3">
        <v>4.04</v>
      </c>
      <c r="G17" s="3">
        <v>0.31</v>
      </c>
      <c r="H17" s="3" t="s">
        <v>30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11</v>
      </c>
      <c r="E18" s="3">
        <v>122.9</v>
      </c>
      <c r="F18" s="3">
        <v>3.89</v>
      </c>
      <c r="G18" s="3">
        <v>0.47799999999999998</v>
      </c>
      <c r="H18" s="3" t="s">
        <v>25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57.6</v>
      </c>
      <c r="F19" s="3">
        <v>2.61</v>
      </c>
      <c r="G19" s="3">
        <v>0.15</v>
      </c>
      <c r="H19" s="3" t="s">
        <v>25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31.9</v>
      </c>
      <c r="F20" s="3">
        <v>2.4900000000000002</v>
      </c>
      <c r="G20" s="3">
        <v>7.9000000000000001E-2</v>
      </c>
      <c r="H20" s="3" t="s">
        <v>25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30.6</v>
      </c>
      <c r="F21" s="3">
        <v>5.0199999999999996</v>
      </c>
      <c r="G21" s="3">
        <v>0.154</v>
      </c>
      <c r="H21" s="3" t="s">
        <v>30</v>
      </c>
    </row>
    <row r="22" spans="1:8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31.9</v>
      </c>
      <c r="F22" s="3">
        <v>2.4900000000000002</v>
      </c>
      <c r="G22" s="3">
        <v>7.9000000000000001E-2</v>
      </c>
      <c r="H22" s="3" t="s">
        <v>25</v>
      </c>
    </row>
    <row r="23" spans="1:8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18.899999999999999</v>
      </c>
      <c r="F23" s="3">
        <v>2.02</v>
      </c>
      <c r="G23" s="3">
        <v>3.7999999999999999E-2</v>
      </c>
      <c r="H23" s="3" t="s">
        <v>25</v>
      </c>
    </row>
    <row r="24" spans="1:8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1689</v>
      </c>
      <c r="F24" s="3">
        <v>2.0299999999999998</v>
      </c>
      <c r="G24" s="3">
        <v>6.8570000000000002</v>
      </c>
      <c r="H24" s="3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22.5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25.72</v>
      </c>
      <c r="H29" s="3" t="s">
        <v>48</v>
      </c>
    </row>
    <row r="30" spans="1:8" ht="22.5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1328</v>
      </c>
      <c r="F31" s="3">
        <v>1.67</v>
      </c>
      <c r="G31" s="3">
        <v>2.218</v>
      </c>
      <c r="H31" s="3" t="s">
        <v>25</v>
      </c>
    </row>
    <row r="32" spans="1:8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1186</v>
      </c>
      <c r="F32" s="3">
        <v>1.67</v>
      </c>
      <c r="G32" s="3">
        <v>1.9810000000000001</v>
      </c>
      <c r="H32" s="3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40</v>
      </c>
      <c r="F34" s="3">
        <v>8.2899999999999991</v>
      </c>
      <c r="G34" s="3">
        <v>121.03400000000001</v>
      </c>
      <c r="H34" s="3"/>
    </row>
    <row r="35" spans="1:8" ht="22.5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103.3</v>
      </c>
      <c r="F35" s="3">
        <v>3.59</v>
      </c>
      <c r="G35" s="3">
        <v>8.9</v>
      </c>
      <c r="H35" s="3"/>
    </row>
    <row r="36" spans="1:8" s="10" customFormat="1" ht="12.75" x14ac:dyDescent="0.2">
      <c r="A36" s="15" t="s">
        <v>56</v>
      </c>
      <c r="B36" s="15"/>
      <c r="C36" s="15"/>
      <c r="D36" s="15"/>
      <c r="E36" s="15"/>
      <c r="F36" s="15"/>
      <c r="G36" s="9">
        <f>SUM(G5:G35)</f>
        <v>881.68799999999976</v>
      </c>
      <c r="H36" s="9"/>
    </row>
    <row r="37" spans="1:8" x14ac:dyDescent="0.2">
      <c r="A37" s="16" t="s">
        <v>57</v>
      </c>
      <c r="B37" s="16"/>
      <c r="C37" s="16"/>
      <c r="D37" s="16"/>
      <c r="E37" s="16"/>
      <c r="F37" s="16"/>
      <c r="G37" s="16"/>
      <c r="H37" s="16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2.8</v>
      </c>
      <c r="F38" s="3">
        <v>216.71</v>
      </c>
      <c r="G38" s="3">
        <v>221.47800000000001</v>
      </c>
      <c r="H38" s="3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2.8</v>
      </c>
      <c r="F40" s="3">
        <v>228.18</v>
      </c>
      <c r="G40" s="3">
        <v>233.2</v>
      </c>
      <c r="H40" s="3"/>
    </row>
    <row r="41" spans="1:8" s="10" customFormat="1" ht="12.75" x14ac:dyDescent="0.2">
      <c r="A41" s="15" t="s">
        <v>62</v>
      </c>
      <c r="B41" s="15"/>
      <c r="C41" s="15"/>
      <c r="D41" s="15"/>
      <c r="E41" s="15"/>
      <c r="F41" s="15"/>
      <c r="G41" s="9">
        <f>SUM(G38:G40)</f>
        <v>454.678</v>
      </c>
      <c r="H41" s="9"/>
    </row>
    <row r="42" spans="1:8" x14ac:dyDescent="0.2">
      <c r="A42" s="16" t="s">
        <v>63</v>
      </c>
      <c r="B42" s="16"/>
      <c r="C42" s="16"/>
      <c r="D42" s="16"/>
      <c r="E42" s="16"/>
      <c r="F42" s="16"/>
      <c r="G42" s="16"/>
      <c r="H42" s="16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27.1</v>
      </c>
      <c r="F43" s="3">
        <v>17.68</v>
      </c>
      <c r="G43" s="3">
        <v>174.88200000000001</v>
      </c>
      <c r="H43" s="3"/>
    </row>
    <row r="44" spans="1:8" s="10" customFormat="1" ht="12.75" x14ac:dyDescent="0.2">
      <c r="A44" s="15" t="s">
        <v>65</v>
      </c>
      <c r="B44" s="15"/>
      <c r="C44" s="15"/>
      <c r="D44" s="15"/>
      <c r="E44" s="15"/>
      <c r="F44" s="15"/>
      <c r="G44" s="9">
        <f>SUM(G43)</f>
        <v>174.88200000000001</v>
      </c>
      <c r="H44" s="9"/>
    </row>
    <row r="45" spans="1:8" x14ac:dyDescent="0.2">
      <c r="A45" s="16" t="s">
        <v>66</v>
      </c>
      <c r="B45" s="16"/>
      <c r="C45" s="16"/>
      <c r="D45" s="16"/>
      <c r="E45" s="16"/>
      <c r="F45" s="16"/>
      <c r="G45" s="16"/>
      <c r="H45" s="16"/>
    </row>
    <row r="46" spans="1:8" x14ac:dyDescent="0.2">
      <c r="A46" s="16" t="s">
        <v>67</v>
      </c>
      <c r="B46" s="16"/>
      <c r="C46" s="16"/>
      <c r="D46" s="16"/>
      <c r="E46" s="16"/>
      <c r="F46" s="16"/>
      <c r="G46" s="16"/>
      <c r="H46" s="16"/>
    </row>
    <row r="47" spans="1:8" x14ac:dyDescent="0.2">
      <c r="A47" s="16" t="s">
        <v>68</v>
      </c>
      <c r="B47" s="16"/>
      <c r="C47" s="16"/>
      <c r="D47" s="16"/>
      <c r="E47" s="16"/>
      <c r="F47" s="16"/>
      <c r="G47" s="16"/>
      <c r="H47" s="11"/>
    </row>
    <row r="48" spans="1:8" ht="33.7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33.7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33.7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33.7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114.16</v>
      </c>
      <c r="H53" s="3" t="s">
        <v>72</v>
      </c>
    </row>
    <row r="54" spans="1:8" ht="33.7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33.75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33.75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33.75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33.75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33.75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8.64</v>
      </c>
      <c r="H61" s="3" t="s">
        <v>81</v>
      </c>
    </row>
    <row r="62" spans="1:8" ht="33.75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33.7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18.149999999999999</v>
      </c>
      <c r="H65" s="3" t="s">
        <v>72</v>
      </c>
    </row>
    <row r="66" spans="1:8" ht="33.7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16.43</v>
      </c>
      <c r="H66" s="3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33.75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33.75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33.75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8.64</v>
      </c>
      <c r="H73" s="3" t="s">
        <v>72</v>
      </c>
    </row>
    <row r="74" spans="1:8" ht="33.7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34.58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33.7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86.45</v>
      </c>
      <c r="H76" s="3" t="s">
        <v>72</v>
      </c>
    </row>
    <row r="77" spans="1:8" x14ac:dyDescent="0.2">
      <c r="A77" s="18" t="s">
        <v>103</v>
      </c>
      <c r="B77" s="19"/>
      <c r="C77" s="19"/>
      <c r="D77" s="19"/>
      <c r="E77" s="19"/>
      <c r="F77" s="19"/>
      <c r="G77" s="7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8.3000000000000007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8.99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18" t="s">
        <v>109</v>
      </c>
      <c r="B83" s="19"/>
      <c r="C83" s="19"/>
      <c r="D83" s="19"/>
      <c r="E83" s="19"/>
      <c r="F83" s="19"/>
      <c r="G83" s="7"/>
      <c r="H83" s="8"/>
    </row>
    <row r="84" spans="1:8" ht="33.7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34.58</v>
      </c>
      <c r="H84" s="3" t="s">
        <v>72</v>
      </c>
    </row>
    <row r="85" spans="1:8" ht="33.7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86.45</v>
      </c>
      <c r="H90" s="3" t="s">
        <v>72</v>
      </c>
    </row>
    <row r="91" spans="1:8" ht="33.7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50.14</v>
      </c>
      <c r="H92" s="3" t="s">
        <v>72</v>
      </c>
    </row>
    <row r="93" spans="1:8" ht="33.7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53.6</v>
      </c>
      <c r="H95" s="3" t="s">
        <v>72</v>
      </c>
    </row>
    <row r="96" spans="1:8" ht="33.7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22.5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9.16</v>
      </c>
      <c r="H99" s="3" t="s">
        <v>126</v>
      </c>
    </row>
    <row r="100" spans="1:8" ht="22.5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8.1300000000000008</v>
      </c>
      <c r="H100" s="3" t="s">
        <v>126</v>
      </c>
    </row>
    <row r="101" spans="1:8" ht="22.5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17.29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172.9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86.45</v>
      </c>
      <c r="H107" s="3"/>
    </row>
    <row r="108" spans="1:8" s="10" customFormat="1" ht="12.75" x14ac:dyDescent="0.2">
      <c r="A108" s="15" t="s">
        <v>135</v>
      </c>
      <c r="B108" s="15"/>
      <c r="C108" s="15"/>
      <c r="D108" s="15"/>
      <c r="E108" s="15"/>
      <c r="F108" s="15"/>
      <c r="G108" s="9">
        <f>SUM(G48:G107)</f>
        <v>823.03999999999985</v>
      </c>
      <c r="H108" s="9"/>
    </row>
    <row r="109" spans="1:8" x14ac:dyDescent="0.2">
      <c r="A109" s="16" t="s">
        <v>103</v>
      </c>
      <c r="B109" s="16"/>
      <c r="C109" s="16"/>
      <c r="D109" s="16"/>
      <c r="E109" s="16"/>
      <c r="F109" s="16"/>
      <c r="G109" s="16"/>
      <c r="H109" s="16"/>
    </row>
    <row r="110" spans="1:8" x14ac:dyDescent="0.2">
      <c r="A110" s="16" t="s">
        <v>136</v>
      </c>
      <c r="B110" s="16"/>
      <c r="C110" s="16"/>
      <c r="D110" s="16"/>
      <c r="E110" s="16"/>
      <c r="F110" s="16"/>
      <c r="G110" s="16"/>
      <c r="H110" s="16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22.5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86.45</v>
      </c>
      <c r="H114" s="3" t="s">
        <v>126</v>
      </c>
    </row>
    <row r="115" spans="1:8" ht="22.5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69.16</v>
      </c>
      <c r="H115" s="3" t="s">
        <v>126</v>
      </c>
    </row>
    <row r="116" spans="1:8" ht="22.5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8.64</v>
      </c>
      <c r="H116" s="3" t="s">
        <v>126</v>
      </c>
    </row>
    <row r="117" spans="1:8" ht="22.5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22.5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4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17.29</v>
      </c>
      <c r="G119" s="3">
        <v>17.29</v>
      </c>
      <c r="H119" s="3" t="s">
        <v>126</v>
      </c>
    </row>
    <row r="120" spans="1:8" ht="45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60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8.99</v>
      </c>
      <c r="H121" s="3" t="s">
        <v>81</v>
      </c>
    </row>
    <row r="122" spans="1:8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8.3000000000000007</v>
      </c>
      <c r="H122" s="3"/>
    </row>
    <row r="123" spans="1:8" ht="22.5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18.149999999999999</v>
      </c>
      <c r="H123" s="3" t="s">
        <v>126</v>
      </c>
    </row>
    <row r="124" spans="1:8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58.72</v>
      </c>
      <c r="G124" s="3">
        <v>58.72</v>
      </c>
      <c r="H124" s="3"/>
    </row>
    <row r="125" spans="1:8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17.29</v>
      </c>
      <c r="G125" s="3">
        <v>17.29</v>
      </c>
      <c r="H125" s="3"/>
    </row>
    <row r="126" spans="1:8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97.3</v>
      </c>
      <c r="G126" s="3">
        <v>97.3</v>
      </c>
      <c r="H126" s="3"/>
    </row>
    <row r="127" spans="1:8" ht="22.5" x14ac:dyDescent="0.2">
      <c r="A127" s="3" t="s">
        <v>153</v>
      </c>
      <c r="B127" s="3">
        <v>1</v>
      </c>
      <c r="C127" s="3" t="s">
        <v>126</v>
      </c>
      <c r="D127" s="3" t="s">
        <v>19</v>
      </c>
      <c r="E127" s="3">
        <v>0</v>
      </c>
      <c r="F127" s="3">
        <v>0</v>
      </c>
      <c r="G127" s="3">
        <v>9.16</v>
      </c>
      <c r="H127" s="3" t="s">
        <v>126</v>
      </c>
    </row>
    <row r="128" spans="1:8" ht="22.5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33.75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121.03</v>
      </c>
      <c r="H130" s="3" t="s">
        <v>126</v>
      </c>
    </row>
    <row r="131" spans="1:8" ht="33.75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84.72</v>
      </c>
      <c r="H131" s="3" t="s">
        <v>126</v>
      </c>
    </row>
    <row r="132" spans="1:8" ht="33.75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103.74</v>
      </c>
      <c r="H132" s="3" t="s">
        <v>126</v>
      </c>
    </row>
    <row r="133" spans="1:8" ht="45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88.18</v>
      </c>
      <c r="H133" s="3" t="s">
        <v>126</v>
      </c>
    </row>
    <row r="134" spans="1:8" ht="33.75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51.87</v>
      </c>
      <c r="H134" s="3" t="s">
        <v>126</v>
      </c>
    </row>
    <row r="135" spans="1:8" ht="33.75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15.56</v>
      </c>
      <c r="H135" s="3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19.02</v>
      </c>
      <c r="H137" s="3"/>
    </row>
    <row r="138" spans="1:8" ht="22.5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31.99</v>
      </c>
      <c r="H138" s="3"/>
    </row>
    <row r="139" spans="1:8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22.5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51.87</v>
      </c>
      <c r="H152" s="3"/>
    </row>
    <row r="153" spans="1:8" ht="22.5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8.64</v>
      </c>
      <c r="H153" s="3"/>
    </row>
    <row r="154" spans="1:8" s="10" customFormat="1" ht="12.75" x14ac:dyDescent="0.2">
      <c r="A154" s="15" t="s">
        <v>180</v>
      </c>
      <c r="B154" s="15"/>
      <c r="C154" s="15"/>
      <c r="D154" s="15"/>
      <c r="E154" s="15"/>
      <c r="F154" s="15"/>
      <c r="G154" s="9">
        <f>SUM(G111:G153)</f>
        <v>1036.0700000000002</v>
      </c>
      <c r="H154" s="9"/>
    </row>
    <row r="155" spans="1:8" x14ac:dyDescent="0.2">
      <c r="A155" s="16" t="s">
        <v>181</v>
      </c>
      <c r="B155" s="16"/>
      <c r="C155" s="16"/>
      <c r="D155" s="16"/>
      <c r="E155" s="16"/>
      <c r="F155" s="16"/>
      <c r="G155" s="16"/>
      <c r="H155" s="16"/>
    </row>
    <row r="156" spans="1:8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8</v>
      </c>
      <c r="F156" s="3">
        <v>167.73</v>
      </c>
      <c r="G156" s="3">
        <v>489.77199999999999</v>
      </c>
      <c r="H156" s="3" t="s">
        <v>156</v>
      </c>
    </row>
    <row r="157" spans="1:8" s="10" customFormat="1" ht="12.75" x14ac:dyDescent="0.2">
      <c r="A157" s="15" t="s">
        <v>183</v>
      </c>
      <c r="B157" s="15"/>
      <c r="C157" s="15"/>
      <c r="D157" s="15"/>
      <c r="E157" s="15"/>
      <c r="F157" s="15"/>
      <c r="G157" s="9">
        <f>SUM(G156)</f>
        <v>489.77199999999999</v>
      </c>
      <c r="H157" s="9"/>
    </row>
    <row r="158" spans="1:8" x14ac:dyDescent="0.2">
      <c r="A158" s="16" t="s">
        <v>184</v>
      </c>
      <c r="B158" s="16"/>
      <c r="C158" s="16"/>
      <c r="D158" s="16"/>
      <c r="E158" s="16"/>
      <c r="F158" s="16"/>
      <c r="G158" s="16"/>
      <c r="H158" s="16"/>
    </row>
    <row r="159" spans="1:8" ht="22.5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4</v>
      </c>
      <c r="F160" s="3">
        <v>6987.5</v>
      </c>
      <c r="G160" s="3">
        <v>335.4</v>
      </c>
      <c r="H160" s="3" t="s">
        <v>23</v>
      </c>
    </row>
    <row r="161" spans="1:8" ht="33.75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2.75" x14ac:dyDescent="0.2">
      <c r="A162" s="15" t="s">
        <v>188</v>
      </c>
      <c r="B162" s="15"/>
      <c r="C162" s="15"/>
      <c r="D162" s="15"/>
      <c r="E162" s="15"/>
      <c r="F162" s="15"/>
      <c r="G162" s="9">
        <f>SUM(G159:G161)</f>
        <v>335.4</v>
      </c>
      <c r="H162" s="9"/>
    </row>
    <row r="163" spans="1:8" x14ac:dyDescent="0.2">
      <c r="A163" s="16" t="s">
        <v>189</v>
      </c>
      <c r="B163" s="16"/>
      <c r="C163" s="16"/>
      <c r="D163" s="16"/>
      <c r="E163" s="16"/>
      <c r="F163" s="16"/>
      <c r="G163" s="16"/>
      <c r="H163" s="16"/>
    </row>
    <row r="164" spans="1:8" ht="22.5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11.37</v>
      </c>
      <c r="H164" s="3"/>
    </row>
    <row r="165" spans="1:8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15" t="s">
        <v>193</v>
      </c>
      <c r="B167" s="15"/>
      <c r="C167" s="15"/>
      <c r="D167" s="15"/>
      <c r="E167" s="15"/>
      <c r="F167" s="15"/>
      <c r="G167" s="9">
        <f>SUM(G164:G166)</f>
        <v>11.37</v>
      </c>
      <c r="H167" s="9"/>
    </row>
    <row r="168" spans="1:8" x14ac:dyDescent="0.2">
      <c r="A168" s="16" t="s">
        <v>194</v>
      </c>
      <c r="B168" s="16"/>
      <c r="C168" s="16"/>
      <c r="D168" s="16"/>
      <c r="E168" s="16"/>
      <c r="F168" s="16"/>
      <c r="G168" s="16"/>
      <c r="H168" s="16"/>
    </row>
    <row r="169" spans="1:8" ht="45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33.75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15" t="s">
        <v>197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x14ac:dyDescent="0.2">
      <c r="A172" s="16" t="s">
        <v>198</v>
      </c>
      <c r="B172" s="16"/>
      <c r="C172" s="16"/>
      <c r="D172" s="16"/>
      <c r="E172" s="16"/>
      <c r="F172" s="16"/>
      <c r="G172" s="16"/>
      <c r="H172" s="16"/>
    </row>
    <row r="173" spans="1:8" ht="33.75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8.99</v>
      </c>
      <c r="H173" s="3" t="s">
        <v>200</v>
      </c>
    </row>
    <row r="174" spans="1:8" ht="33.75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8.3000000000000007</v>
      </c>
      <c r="H174" s="3" t="s">
        <v>200</v>
      </c>
    </row>
    <row r="175" spans="1:8" s="10" customFormat="1" ht="12.75" x14ac:dyDescent="0.2">
      <c r="A175" s="15" t="s">
        <v>202</v>
      </c>
      <c r="B175" s="15"/>
      <c r="C175" s="15"/>
      <c r="D175" s="15"/>
      <c r="E175" s="15"/>
      <c r="F175" s="15"/>
      <c r="G175" s="9">
        <f>SUM(G173:G174)</f>
        <v>17.29</v>
      </c>
      <c r="H175" s="9"/>
    </row>
    <row r="176" spans="1:8" x14ac:dyDescent="0.2">
      <c r="A176" s="16" t="s">
        <v>203</v>
      </c>
      <c r="B176" s="16"/>
      <c r="C176" s="16"/>
      <c r="D176" s="16"/>
      <c r="E176" s="16"/>
      <c r="F176" s="16"/>
      <c r="G176" s="16"/>
      <c r="H176" s="16"/>
    </row>
    <row r="177" spans="1:8" ht="33.75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387.72</v>
      </c>
      <c r="H177" s="3"/>
    </row>
    <row r="178" spans="1:8" s="10" customFormat="1" ht="12.75" x14ac:dyDescent="0.2">
      <c r="A178" s="15" t="s">
        <v>205</v>
      </c>
      <c r="B178" s="15"/>
      <c r="C178" s="15"/>
      <c r="D178" s="15"/>
      <c r="E178" s="15"/>
      <c r="F178" s="15"/>
      <c r="G178" s="9">
        <f>SUM(G177)</f>
        <v>387.72</v>
      </c>
      <c r="H178" s="9"/>
    </row>
    <row r="179" spans="1:8" x14ac:dyDescent="0.2">
      <c r="A179" s="16" t="s">
        <v>206</v>
      </c>
      <c r="B179" s="16"/>
      <c r="C179" s="16"/>
      <c r="D179" s="16"/>
      <c r="E179" s="16"/>
      <c r="F179" s="16"/>
      <c r="G179" s="16"/>
      <c r="H179" s="16"/>
    </row>
    <row r="180" spans="1:8" x14ac:dyDescent="0.2">
      <c r="A180" s="16" t="s">
        <v>53</v>
      </c>
      <c r="B180" s="16"/>
      <c r="C180" s="16"/>
      <c r="D180" s="16"/>
      <c r="E180" s="16"/>
      <c r="F180" s="16"/>
      <c r="G180" s="16"/>
      <c r="H180" s="16"/>
    </row>
    <row r="181" spans="1:8" ht="22.5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194.1</v>
      </c>
      <c r="H181" s="3"/>
    </row>
    <row r="182" spans="1:8" ht="22.5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22.5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15" t="s">
        <v>210</v>
      </c>
      <c r="B184" s="15"/>
      <c r="C184" s="15"/>
      <c r="D184" s="15"/>
      <c r="E184" s="15"/>
      <c r="F184" s="15"/>
      <c r="G184" s="9">
        <f>SUM(G181:G183)</f>
        <v>194.1</v>
      </c>
      <c r="H184" s="9"/>
    </row>
    <row r="185" spans="1:8" x14ac:dyDescent="0.2">
      <c r="A185" s="16" t="s">
        <v>211</v>
      </c>
      <c r="B185" s="16"/>
      <c r="C185" s="16"/>
      <c r="D185" s="16"/>
      <c r="E185" s="16"/>
      <c r="F185" s="16"/>
      <c r="G185" s="16"/>
      <c r="H185" s="16"/>
    </row>
    <row r="186" spans="1:8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15.37</v>
      </c>
      <c r="H186" s="3" t="s">
        <v>25</v>
      </c>
    </row>
    <row r="187" spans="1:8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7.71</v>
      </c>
      <c r="H187" s="3"/>
    </row>
    <row r="188" spans="1:8" ht="22.5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15" t="s">
        <v>220</v>
      </c>
      <c r="B193" s="15"/>
      <c r="C193" s="15"/>
      <c r="D193" s="15"/>
      <c r="E193" s="15"/>
      <c r="F193" s="15"/>
      <c r="G193" s="9">
        <f>SUM(G186:G192)</f>
        <v>23.08</v>
      </c>
      <c r="H193" s="9"/>
    </row>
    <row r="194" spans="1:8" x14ac:dyDescent="0.2">
      <c r="A194" s="16" t="s">
        <v>221</v>
      </c>
      <c r="B194" s="16"/>
      <c r="C194" s="16"/>
      <c r="D194" s="16"/>
      <c r="E194" s="16"/>
      <c r="F194" s="16"/>
      <c r="G194" s="16"/>
      <c r="H194" s="16"/>
    </row>
    <row r="195" spans="1:8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22.5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22.5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15" t="s">
        <v>237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238</v>
      </c>
      <c r="B206" s="15"/>
      <c r="C206" s="15"/>
      <c r="D206" s="15"/>
      <c r="E206" s="15"/>
      <c r="F206" s="15"/>
      <c r="G206" s="9">
        <f>G36+G41+G44+G108+G154+G157+G162+G167+G171+G175+G178+G184+G193+G205</f>
        <v>4829.09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93" workbookViewId="0">
      <selection activeCell="C213" sqref="C213"/>
    </sheetView>
  </sheetViews>
  <sheetFormatPr defaultRowHeight="11.25" x14ac:dyDescent="0.2"/>
  <cols>
    <col min="1" max="1" width="42.42578125" style="4" customWidth="1"/>
    <col min="2" max="2" width="4.85546875" style="4" customWidth="1"/>
    <col min="3" max="3" width="10.7109375" style="4" customWidth="1"/>
    <col min="4" max="7" width="9.140625" style="4"/>
    <col min="8" max="8" width="16.5703125" style="4" customWidth="1"/>
    <col min="9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9" ht="67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30" t="s">
        <v>245</v>
      </c>
      <c r="B4" s="13"/>
      <c r="C4" s="13"/>
      <c r="D4" s="12"/>
      <c r="E4" s="12"/>
      <c r="F4" s="12"/>
      <c r="G4" s="12">
        <v>512.24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314.89999999999998</v>
      </c>
      <c r="F6" s="3">
        <v>2.42</v>
      </c>
      <c r="G6" s="32">
        <f t="shared" ref="G6:G25" si="0">ROUND(E6*F6*B6/1000,2)</f>
        <v>228.62</v>
      </c>
      <c r="H6" s="3" t="s">
        <v>12</v>
      </c>
      <c r="I6" s="31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314.89999999999998</v>
      </c>
      <c r="F7" s="3">
        <v>3.42</v>
      </c>
      <c r="G7" s="32">
        <f t="shared" si="0"/>
        <v>12.92</v>
      </c>
      <c r="H7" s="3"/>
      <c r="I7" s="31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2204.1</v>
      </c>
      <c r="F8" s="3">
        <v>2.11</v>
      </c>
      <c r="G8" s="32">
        <f t="shared" si="0"/>
        <v>241.83</v>
      </c>
      <c r="H8" s="3" t="s">
        <v>15</v>
      </c>
      <c r="I8" s="31"/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2204.1</v>
      </c>
      <c r="F9" s="3">
        <v>2.69</v>
      </c>
      <c r="G9" s="32">
        <f t="shared" si="0"/>
        <v>71.150000000000006</v>
      </c>
      <c r="H9" s="3"/>
      <c r="I9" s="31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109.4</v>
      </c>
      <c r="F10" s="3">
        <v>3.26</v>
      </c>
      <c r="G10" s="32">
        <f t="shared" si="0"/>
        <v>106.99</v>
      </c>
      <c r="H10" s="3" t="s">
        <v>15</v>
      </c>
      <c r="I10" s="31"/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60</v>
      </c>
      <c r="F11" s="3">
        <v>20.81</v>
      </c>
      <c r="G11" s="32">
        <f t="shared" si="0"/>
        <v>64.930000000000007</v>
      </c>
      <c r="H11" s="3" t="s">
        <v>12</v>
      </c>
      <c r="I11" s="31"/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12.8</v>
      </c>
      <c r="F12" s="3">
        <v>3.45</v>
      </c>
      <c r="G12" s="32">
        <f t="shared" si="0"/>
        <v>13.25</v>
      </c>
      <c r="H12" s="3" t="s">
        <v>12</v>
      </c>
      <c r="I12" s="31"/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2">
        <f t="shared" si="0"/>
        <v>0</v>
      </c>
      <c r="H13" s="3" t="s">
        <v>23</v>
      </c>
      <c r="I13" s="31"/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315.5</v>
      </c>
      <c r="F14" s="3">
        <v>8.8699999999999992</v>
      </c>
      <c r="G14" s="32">
        <f t="shared" si="0"/>
        <v>2.8</v>
      </c>
      <c r="H14" s="3" t="s">
        <v>25</v>
      </c>
      <c r="I14" s="31"/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4557</v>
      </c>
      <c r="F15" s="3">
        <v>2.95</v>
      </c>
      <c r="G15" s="32">
        <f t="shared" si="0"/>
        <v>13.44</v>
      </c>
      <c r="H15" s="3" t="s">
        <v>25</v>
      </c>
      <c r="I15" s="31"/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384</v>
      </c>
      <c r="F16" s="3">
        <v>1.83</v>
      </c>
      <c r="G16" s="32">
        <f t="shared" si="0"/>
        <v>0.7</v>
      </c>
      <c r="H16" s="3" t="s">
        <v>25</v>
      </c>
      <c r="I16" s="31"/>
    </row>
    <row r="17" spans="1:9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281.60000000000002</v>
      </c>
      <c r="F17" s="3">
        <v>4.3</v>
      </c>
      <c r="G17" s="32">
        <f t="shared" si="0"/>
        <v>1.21</v>
      </c>
      <c r="H17" s="3" t="s">
        <v>25</v>
      </c>
      <c r="I17" s="31"/>
    </row>
    <row r="18" spans="1:9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38.4</v>
      </c>
      <c r="F18" s="3">
        <v>4.28</v>
      </c>
      <c r="G18" s="32">
        <f t="shared" si="0"/>
        <v>0.33</v>
      </c>
      <c r="H18" s="3" t="s">
        <v>30</v>
      </c>
      <c r="I18" s="31"/>
    </row>
    <row r="19" spans="1:9" ht="11.25" customHeight="1" x14ac:dyDescent="0.2">
      <c r="A19" s="3" t="s">
        <v>31</v>
      </c>
      <c r="B19" s="3">
        <v>1</v>
      </c>
      <c r="C19" s="3" t="s">
        <v>10</v>
      </c>
      <c r="D19" s="3" t="s">
        <v>11</v>
      </c>
      <c r="E19" s="3">
        <v>122.9</v>
      </c>
      <c r="F19" s="3">
        <v>4.12</v>
      </c>
      <c r="G19" s="32">
        <f t="shared" si="0"/>
        <v>0.51</v>
      </c>
      <c r="H19" s="3" t="s">
        <v>25</v>
      </c>
      <c r="I19" s="31"/>
    </row>
    <row r="20" spans="1:9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57.6</v>
      </c>
      <c r="F20" s="3">
        <v>2.77</v>
      </c>
      <c r="G20" s="32">
        <f t="shared" si="0"/>
        <v>0.16</v>
      </c>
      <c r="H20" s="3" t="s">
        <v>25</v>
      </c>
      <c r="I20" s="31"/>
    </row>
    <row r="21" spans="1:9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31.9</v>
      </c>
      <c r="F21" s="3">
        <v>2.64</v>
      </c>
      <c r="G21" s="32">
        <f t="shared" si="0"/>
        <v>0.08</v>
      </c>
      <c r="H21" s="3" t="s">
        <v>25</v>
      </c>
      <c r="I21" s="31"/>
    </row>
    <row r="22" spans="1:9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30.6</v>
      </c>
      <c r="F22" s="3">
        <v>5.32</v>
      </c>
      <c r="G22" s="32">
        <f t="shared" si="0"/>
        <v>0.16</v>
      </c>
      <c r="H22" s="3" t="s">
        <v>30</v>
      </c>
      <c r="I22" s="31"/>
    </row>
    <row r="23" spans="1:9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31.9</v>
      </c>
      <c r="F23" s="3">
        <v>2.64</v>
      </c>
      <c r="G23" s="32">
        <f t="shared" si="0"/>
        <v>0.08</v>
      </c>
      <c r="H23" s="3" t="s">
        <v>25</v>
      </c>
      <c r="I23" s="31"/>
    </row>
    <row r="24" spans="1:9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18.899999999999999</v>
      </c>
      <c r="F24" s="3">
        <v>2.14</v>
      </c>
      <c r="G24" s="32">
        <f t="shared" si="0"/>
        <v>0.04</v>
      </c>
      <c r="H24" s="3" t="s">
        <v>25</v>
      </c>
      <c r="I24" s="31"/>
    </row>
    <row r="25" spans="1:9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1689</v>
      </c>
      <c r="F25" s="3">
        <v>2.15</v>
      </c>
      <c r="G25" s="32">
        <f t="shared" si="0"/>
        <v>7.26</v>
      </c>
      <c r="H25" s="3" t="s">
        <v>30</v>
      </c>
      <c r="I25" s="31"/>
    </row>
    <row r="26" spans="1:9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9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9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9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9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25.72</v>
      </c>
      <c r="H30" s="3" t="s">
        <v>48</v>
      </c>
    </row>
    <row r="31" spans="1:9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9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1328</v>
      </c>
      <c r="F32" s="3">
        <v>1.77</v>
      </c>
      <c r="G32" s="32">
        <f t="shared" ref="G32:G33" si="1">ROUND(E32*F32*B32/1000,2)</f>
        <v>2.35</v>
      </c>
      <c r="H32" s="3" t="s">
        <v>25</v>
      </c>
      <c r="I32" s="31"/>
    </row>
    <row r="33" spans="1:9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1186</v>
      </c>
      <c r="F33" s="3">
        <v>1.77</v>
      </c>
      <c r="G33" s="32">
        <f t="shared" si="1"/>
        <v>2.1</v>
      </c>
      <c r="H33" s="3" t="s">
        <v>25</v>
      </c>
      <c r="I33" s="31"/>
    </row>
    <row r="34" spans="1:9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9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40</v>
      </c>
      <c r="F35" s="3">
        <v>8.7899999999999991</v>
      </c>
      <c r="G35" s="32">
        <f t="shared" ref="G35:G36" si="2">ROUND(E35*F35*B35/1000,2)</f>
        <v>128.69</v>
      </c>
      <c r="H35" s="3"/>
      <c r="I35" s="31"/>
    </row>
    <row r="36" spans="1:9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103.3</v>
      </c>
      <c r="F36" s="3">
        <v>3.81</v>
      </c>
      <c r="G36" s="32">
        <f t="shared" si="2"/>
        <v>9.4499999999999993</v>
      </c>
      <c r="H36" s="3"/>
      <c r="I36" s="31"/>
    </row>
    <row r="37" spans="1:9" s="10" customFormat="1" ht="11.25" customHeight="1" x14ac:dyDescent="0.2">
      <c r="A37" s="22" t="s">
        <v>56</v>
      </c>
      <c r="B37" s="23"/>
      <c r="C37" s="23"/>
      <c r="D37" s="23"/>
      <c r="E37" s="23"/>
      <c r="F37" s="24"/>
      <c r="G37" s="14">
        <f>SUM(G6:G36)</f>
        <v>934.77000000000021</v>
      </c>
      <c r="H37" s="14"/>
    </row>
    <row r="38" spans="1:9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2.8</v>
      </c>
      <c r="F39" s="3">
        <v>229.71</v>
      </c>
      <c r="G39" s="32">
        <f t="shared" ref="G39" si="3">ROUND(E39*F39*B39/1000,2)</f>
        <v>235.41</v>
      </c>
      <c r="H39" s="3" t="s">
        <v>12</v>
      </c>
      <c r="I39" s="31"/>
    </row>
    <row r="40" spans="1:9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2.8</v>
      </c>
      <c r="F41" s="3">
        <v>241.87</v>
      </c>
      <c r="G41" s="32">
        <f t="shared" ref="G41" si="4">ROUND(E41*F41*B41/1000,2)</f>
        <v>247.87</v>
      </c>
      <c r="H41" s="3"/>
      <c r="I41" s="31"/>
    </row>
    <row r="42" spans="1:9" s="10" customFormat="1" ht="11.25" customHeight="1" x14ac:dyDescent="0.2">
      <c r="A42" s="22" t="s">
        <v>62</v>
      </c>
      <c r="B42" s="23"/>
      <c r="C42" s="23"/>
      <c r="D42" s="23"/>
      <c r="E42" s="23"/>
      <c r="F42" s="24"/>
      <c r="G42" s="14">
        <f>SUM(G39:G41)</f>
        <v>483.28</v>
      </c>
      <c r="H42" s="14"/>
    </row>
    <row r="43" spans="1:9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0.85699999999999998</v>
      </c>
      <c r="F44" s="3">
        <v>537.61</v>
      </c>
      <c r="G44" s="32">
        <f t="shared" ref="G44" si="5">ROUND(E44*F44*B44/1000,2)</f>
        <v>168.63</v>
      </c>
      <c r="H44" s="3"/>
    </row>
    <row r="45" spans="1:9" s="10" customFormat="1" ht="11.25" customHeight="1" x14ac:dyDescent="0.2">
      <c r="A45" s="22" t="s">
        <v>65</v>
      </c>
      <c r="B45" s="23"/>
      <c r="C45" s="23"/>
      <c r="D45" s="23"/>
      <c r="E45" s="23"/>
      <c r="F45" s="24"/>
      <c r="G45" s="14">
        <f>SUM(G44)</f>
        <v>168.63</v>
      </c>
      <c r="H45" s="14"/>
    </row>
    <row r="46" spans="1:9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114.16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8.64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18.149999999999999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16.43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8.64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34.58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86.45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8.3000000000000007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8.99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34.58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86.45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50.14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53.6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9.16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8.1300000000000008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17.29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172.9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86.45</v>
      </c>
      <c r="H108" s="3"/>
    </row>
    <row r="109" spans="1:8" s="10" customFormat="1" ht="11.25" customHeight="1" x14ac:dyDescent="0.2">
      <c r="A109" s="22" t="s">
        <v>135</v>
      </c>
      <c r="B109" s="23"/>
      <c r="C109" s="23"/>
      <c r="D109" s="23"/>
      <c r="E109" s="23"/>
      <c r="F109" s="24"/>
      <c r="G109" s="14">
        <f>SUM(G49:G108)</f>
        <v>823.03999999999985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3">
        <v>91.64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3">
        <v>73.31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3">
        <v>9.16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45.52</v>
      </c>
      <c r="G120" s="33">
        <v>45.52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60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8.99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8.3000000000000007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18.149999999999999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72.290000000000006</v>
      </c>
      <c r="G125" s="33">
        <v>72.290000000000006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9.1199999999999992</v>
      </c>
      <c r="G126" s="33">
        <v>9.1199999999999992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27.13</v>
      </c>
      <c r="G127" s="33">
        <v>27.13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9.16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3">
        <v>128.29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4">
        <v>89.8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3">
        <v>109.96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3">
        <v>93.47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3">
        <v>54.98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3">
        <v>16.489999999999998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19.02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3">
        <v>27.19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51.87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8.64</v>
      </c>
      <c r="H154" s="3"/>
    </row>
    <row r="155" spans="1:8" s="10" customFormat="1" ht="11.25" customHeight="1" x14ac:dyDescent="0.2">
      <c r="A155" s="22" t="s">
        <v>180</v>
      </c>
      <c r="B155" s="23"/>
      <c r="C155" s="23"/>
      <c r="D155" s="23"/>
      <c r="E155" s="23"/>
      <c r="F155" s="24"/>
      <c r="G155" s="14">
        <f>SUM(G112:G154)</f>
        <v>1032.4800000000002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8</v>
      </c>
      <c r="F157" s="3">
        <v>154.56</v>
      </c>
      <c r="G157" s="34">
        <f t="shared" ref="G157" si="6">ROUND(E157*F157*B157/1000,2)</f>
        <v>452.55</v>
      </c>
      <c r="H157" s="3" t="s">
        <v>156</v>
      </c>
    </row>
    <row r="158" spans="1:8" s="10" customFormat="1" ht="11.25" customHeight="1" x14ac:dyDescent="0.2">
      <c r="A158" s="22" t="s">
        <v>183</v>
      </c>
      <c r="B158" s="23"/>
      <c r="C158" s="23"/>
      <c r="D158" s="23"/>
      <c r="E158" s="23"/>
      <c r="F158" s="24"/>
      <c r="G158" s="14">
        <f>SUM(G157)</f>
        <v>452.55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4</v>
      </c>
      <c r="F161" s="3">
        <v>6390.05</v>
      </c>
      <c r="G161" s="34">
        <f t="shared" ref="G161" si="7">ROUND(E161*F161*B161/1000,2)</f>
        <v>306.72000000000003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2" t="s">
        <v>188</v>
      </c>
      <c r="B163" s="23"/>
      <c r="C163" s="23"/>
      <c r="D163" s="23"/>
      <c r="E163" s="23"/>
      <c r="F163" s="24"/>
      <c r="G163" s="14">
        <f>SUM(G160:G162)</f>
        <v>306.72000000000003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3">
        <v>20.63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2" t="s">
        <v>193</v>
      </c>
      <c r="B168" s="23"/>
      <c r="C168" s="23"/>
      <c r="D168" s="23"/>
      <c r="E168" s="23"/>
      <c r="F168" s="24"/>
      <c r="G168" s="14">
        <f>SUM(G165:G167)</f>
        <v>20.63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2" t="s">
        <v>197</v>
      </c>
      <c r="B172" s="23"/>
      <c r="C172" s="23"/>
      <c r="D172" s="23"/>
      <c r="E172" s="23"/>
      <c r="F172" s="24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3">
        <v>57.78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34.67</v>
      </c>
      <c r="H175" s="3" t="s">
        <v>200</v>
      </c>
    </row>
    <row r="176" spans="1:8" s="10" customFormat="1" ht="11.25" customHeight="1" x14ac:dyDescent="0.2">
      <c r="A176" s="22" t="s">
        <v>202</v>
      </c>
      <c r="B176" s="23"/>
      <c r="C176" s="23"/>
      <c r="D176" s="23"/>
      <c r="E176" s="23"/>
      <c r="F176" s="24"/>
      <c r="G176" s="14">
        <f>SUM(G174:G175)</f>
        <v>92.45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3">
        <v>198.81</v>
      </c>
      <c r="H178" s="3"/>
    </row>
    <row r="179" spans="1:8" s="10" customFormat="1" ht="11.25" customHeight="1" x14ac:dyDescent="0.2">
      <c r="A179" s="22" t="s">
        <v>205</v>
      </c>
      <c r="B179" s="23"/>
      <c r="C179" s="23"/>
      <c r="D179" s="23"/>
      <c r="E179" s="23"/>
      <c r="F179" s="24"/>
      <c r="G179" s="14">
        <f>SUM(G178)</f>
        <v>198.81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3">
        <v>72.36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2" t="s">
        <v>210</v>
      </c>
      <c r="B185" s="23"/>
      <c r="C185" s="23"/>
      <c r="D185" s="23"/>
      <c r="E185" s="23"/>
      <c r="F185" s="24"/>
      <c r="G185" s="14">
        <f>SUM(G182:G184)</f>
        <v>72.36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3">
        <v>16.29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3">
        <v>8.17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2" t="s">
        <v>220</v>
      </c>
      <c r="B194" s="23"/>
      <c r="C194" s="23"/>
      <c r="D194" s="23"/>
      <c r="E194" s="23"/>
      <c r="F194" s="24"/>
      <c r="G194" s="14">
        <f>SUM(G187:G193)</f>
        <v>24.46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2" t="s">
        <v>237</v>
      </c>
      <c r="B206" s="23"/>
      <c r="C206" s="23"/>
      <c r="D206" s="23"/>
      <c r="E206" s="23"/>
      <c r="F206" s="24"/>
      <c r="G206" s="14">
        <f>SUM(G196:G205)</f>
        <v>0</v>
      </c>
      <c r="H206" s="14"/>
    </row>
    <row r="207" spans="1:8" s="10" customFormat="1" ht="11.25" customHeight="1" x14ac:dyDescent="0.2">
      <c r="A207" s="22" t="s">
        <v>238</v>
      </c>
      <c r="B207" s="23"/>
      <c r="C207" s="23"/>
      <c r="D207" s="23"/>
      <c r="E207" s="23"/>
      <c r="F207" s="24"/>
      <c r="G207" s="14">
        <f>G37+G42+G45+G109+G155+G158+G163+G168+G172+G176+G179+G185+G194+G206+G4</f>
        <v>5122.420000000001</v>
      </c>
      <c r="H207" s="14"/>
    </row>
    <row r="209" spans="5:8" x14ac:dyDescent="0.2">
      <c r="E209" s="4" t="s">
        <v>241</v>
      </c>
      <c r="F209" s="4">
        <f>(25.51*6+26.53*6)/12</f>
        <v>26.02</v>
      </c>
      <c r="G209" s="25">
        <f>G207*1000/F210/12</f>
        <v>26.019989353099188</v>
      </c>
      <c r="H209" s="26">
        <f>F209/G209</f>
        <v>1.0000004091815975</v>
      </c>
    </row>
    <row r="210" spans="5:8" x14ac:dyDescent="0.2">
      <c r="E210" s="4" t="s">
        <v>242</v>
      </c>
      <c r="F210" s="27">
        <v>16405.400000000001</v>
      </c>
      <c r="G210" s="28">
        <f>F210*F209*12/1000</f>
        <v>5122.4220960000011</v>
      </c>
    </row>
    <row r="211" spans="5:8" x14ac:dyDescent="0.2">
      <c r="G211" s="25"/>
    </row>
    <row r="212" spans="5:8" x14ac:dyDescent="0.2">
      <c r="F212" s="4" t="s">
        <v>243</v>
      </c>
      <c r="G212" s="25">
        <f>G210-G207</f>
        <v>2.0960000001650769E-3</v>
      </c>
      <c r="H212" s="29">
        <f>G214-G207</f>
        <v>-512.24011359999986</v>
      </c>
    </row>
    <row r="213" spans="5:8" x14ac:dyDescent="0.2">
      <c r="G213" s="25"/>
    </row>
    <row r="214" spans="5:8" x14ac:dyDescent="0.2">
      <c r="G214" s="25">
        <f>G210*0.9</f>
        <v>4610.1798864000011</v>
      </c>
    </row>
    <row r="215" spans="5:8" x14ac:dyDescent="0.2">
      <c r="F215" s="4" t="s">
        <v>244</v>
      </c>
      <c r="G215" s="28">
        <f>G210*0.1</f>
        <v>512.24220960000014</v>
      </c>
    </row>
    <row r="216" spans="5:8" x14ac:dyDescent="0.2">
      <c r="G216" s="25">
        <f>SUM(G214:G215)</f>
        <v>5122.4220960000011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2016-02-05T08:54:58Z</dcterms:modified>
</cp:coreProperties>
</file>