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18405" windowHeight="936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62913"/>
</workbook>
</file>

<file path=xl/calcChain.xml><?xml version="1.0" encoding="utf-8"?>
<calcChain xmlns="http://schemas.openxmlformats.org/spreadsheetml/2006/main">
  <c r="G107" i="3" l="1"/>
  <c r="G62" i="3"/>
  <c r="G30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5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109" i="3" l="1"/>
  <c r="G42" i="3"/>
  <c r="G37" i="3"/>
  <c r="G210" i="3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63" i="2"/>
  <c r="G155" i="2"/>
  <c r="G109" i="2"/>
  <c r="G214" i="3" l="1"/>
  <c r="G215" i="3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l="1"/>
  <c r="G207" i="2"/>
  <c r="G209" i="2" s="1"/>
  <c r="H209" i="2" s="1"/>
  <c r="G216" i="3"/>
  <c r="G214" i="2"/>
  <c r="G215" i="2"/>
  <c r="G212" i="2" l="1"/>
  <c r="G216" i="2"/>
  <c r="H212" i="2"/>
  <c r="F157" i="3" l="1"/>
  <c r="G158" i="3"/>
  <c r="G207" i="3" s="1"/>
  <c r="G212" i="3" l="1"/>
  <c r="G209" i="3"/>
  <c r="H209" i="3" s="1"/>
  <c r="H212" i="3"/>
</calcChain>
</file>

<file path=xl/sharedStrings.xml><?xml version="1.0" encoding="utf-8"?>
<sst xmlns="http://schemas.openxmlformats.org/spreadsheetml/2006/main" count="1923" uniqueCount="254">
  <si>
    <t>Мусы Джалиля ул., д.34, к.3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</si>
  <si>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</si>
  <si>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</si>
  <si>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</si>
  <si>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</si>
  <si>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</si>
  <si>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</si>
  <si>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</si>
  <si>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</si>
  <si>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</si>
  <si>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</si>
  <si>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</si>
  <si>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</si>
  <si>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</si>
  <si>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</si>
  <si>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В ходе подготовки к эксплуатации дома в осенне-зимний период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</si>
  <si>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</si>
  <si>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</si>
  <si>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</si>
  <si>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</si>
  <si>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</si>
  <si>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</si>
  <si>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</si>
  <si>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</si>
  <si>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</si>
  <si>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</si>
  <si>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</si>
  <si>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</si>
  <si>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</si>
  <si>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</si>
  <si>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</si>
  <si>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</si>
  <si>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</si>
  <si>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</si>
  <si>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</si>
  <si>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</si>
  <si>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</si>
  <si>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</si>
  <si>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</si>
  <si>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</si>
  <si>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</si>
  <si>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</si>
  <si>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</si>
  <si>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</si>
  <si>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</si>
  <si>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</si>
  <si>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</si>
  <si>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</si>
  <si>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</si>
  <si>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</si>
  <si>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</si>
  <si>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</si>
  <si>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</si>
  <si>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</si>
  <si>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</si>
  <si>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</si>
  <si>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</si>
  <si>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</si>
  <si>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</si>
  <si>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</si>
  <si>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</si>
  <si>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</si>
  <si>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</si>
  <si>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</si>
  <si>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</si>
  <si>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</si>
  <si>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</si>
  <si>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</si>
  <si>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</si>
  <si>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</si>
  <si>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</si>
  <si>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</si>
  <si>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</si>
  <si>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</si>
  <si>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</si>
  <si>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</si>
  <si>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</si>
  <si>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</si>
  <si>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</si>
  <si>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</si>
  <si>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</si>
  <si>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</si>
  <si>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</si>
  <si>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</si>
  <si>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</si>
  <si>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</si>
  <si>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</si>
  <si>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</si>
  <si>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</si>
  <si>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</si>
  <si>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</si>
  <si>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</si>
  <si>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</si>
  <si>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</si>
  <si>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</si>
  <si>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</si>
  <si>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</si>
  <si>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</si>
  <si>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</si>
  <si>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</si>
  <si>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</si>
  <si>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</si>
  <si>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</si>
  <si>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</si>
  <si>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</si>
  <si>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</si>
  <si>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</si>
  <si>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</si>
  <si>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</si>
  <si>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</si>
  <si>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</si>
  <si>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</si>
  <si>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</si>
  <si>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</si>
  <si>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</si>
  <si>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</si>
  <si>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</si>
  <si>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</si>
  <si>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</si>
  <si>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</si>
  <si>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</si>
  <si>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</si>
  <si>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</si>
  <si>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</si>
  <si>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</si>
  <si>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</si>
  <si>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</si>
  <si>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</si>
  <si>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</si>
  <si>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</si>
  <si>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</si>
  <si>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</si>
  <si>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</si>
  <si>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</si>
  <si>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</si>
  <si>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</si>
  <si>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</si>
  <si>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</si>
  <si>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</si>
  <si>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</si>
  <si>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</si>
  <si>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</si>
  <si>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</si>
  <si>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</si>
  <si>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</si>
  <si>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</si>
  <si>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</si>
  <si>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</si>
  <si>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</si>
  <si>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</si>
  <si>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</si>
  <si>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</si>
  <si>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</si>
  <si>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</si>
  <si>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</si>
  <si>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</si>
  <si>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</si>
  <si>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</si>
  <si>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</si>
  <si>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</si>
  <si>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</si>
  <si>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</si>
  <si>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</si>
  <si>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</si>
  <si>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</si>
  <si>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</si>
  <si>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</si>
  <si>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</si>
  <si>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</si>
  <si>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</si>
  <si>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</si>
  <si>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</si>
  <si>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</si>
  <si>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</si>
  <si>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</si>
  <si>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</si>
  <si>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</si>
  <si>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</si>
  <si>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</si>
  <si>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</si>
  <si>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</si>
  <si>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</si>
  <si>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</si>
  <si>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</si>
  <si>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</si>
  <si>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</si>
  <si>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</si>
  <si>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</si>
  <si>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</si>
  <si>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</si>
  <si>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</si>
  <si>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</si>
  <si>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</si>
  <si>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</si>
  <si>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</si>
  <si>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</si>
  <si>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</si>
  <si>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</si>
  <si>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</si>
  <si>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</si>
  <si>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</si>
  <si>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</si>
  <si>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</si>
  <si>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</si>
  <si>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</si>
  <si>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</si>
  <si>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</si>
  <si>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</si>
  <si>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</si>
  <si>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</si>
  <si>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</si>
  <si>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</si>
  <si>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</si>
  <si>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</si>
  <si>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</si>
  <si>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</si>
  <si>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</si>
  <si>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</si>
  <si>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</si>
  <si>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</si>
  <si>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</si>
  <si>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</si>
  <si>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</si>
  <si>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</si>
  <si>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</si>
  <si>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</si>
  <si>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</si>
  <si>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</si>
  <si>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</si>
  <si>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</si>
  <si>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</si>
  <si>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</si>
  <si>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</si>
  <si>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</si>
  <si>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</si>
  <si>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</si>
  <si>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</si>
  <si>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</si>
  <si>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</si>
  <si>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</si>
  <si>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</si>
  <si>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</si>
  <si>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</si>
  <si>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</si>
  <si>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</si>
  <si>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И.о. 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</si>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</sst>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0" fontId="5" fillId="0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32" sqref="A32"/>
    </sheetView>
  </sheetViews>
  <sheetFormatPr defaultRowHeight="11.25" customHeight="1" x14ac:dyDescent="0.2"/>
  <cols>
    <col min="1" max="1" width="39" style="4" customWidth="1"/>
    <col min="2" max="2" width="4.5703125" style="4" customWidth="1"/>
    <col min="3" max="3" width="27.42578125" style="4" customWidth="1"/>
    <col min="4" max="7" width="9.140625" style="4"/>
    <col min="8" max="8" width="21.85546875" style="4" customWidth="1"/>
    <col min="9" max="16384" width="9.140625" style="4"/>
  </cols>
  <sheetData>
    <row r="1" spans="1:8" s="1" customFormat="1" ht="15.75" x14ac:dyDescent="0.25">
      <c r="A1" s="5" t="s">
        <v>239</v>
      </c>
    </row>
    <row r="2" spans="1:8" s="1" customFormat="1" ht="15.7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67.5" x14ac:dyDescent="0.2">
      <c r="A3" s="2" t="s">
        <v>1</v>
      </c>
      <c r="B3" s="35" t="s">
        <v>2</v>
      </c>
      <c r="C3" s="35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179.1</v>
      </c>
      <c r="F5" s="3">
        <v>2.2799999999999998</v>
      </c>
      <c r="G5" s="3">
        <v>122.096</v>
      </c>
      <c r="H5" s="3" t="s">
        <v>12</v>
      </c>
    </row>
    <row r="6" spans="1:8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179.1</v>
      </c>
      <c r="F6" s="3">
        <v>3.23</v>
      </c>
      <c r="G6" s="3">
        <v>6.9420000000000002</v>
      </c>
      <c r="H6" s="3"/>
    </row>
    <row r="7" spans="1:8" ht="22.5" x14ac:dyDescent="0.2">
      <c r="A7" s="3" t="s">
        <v>14</v>
      </c>
      <c r="B7" s="3">
        <v>52</v>
      </c>
      <c r="C7" s="3" t="s">
        <v>15</v>
      </c>
      <c r="D7" s="3" t="s">
        <v>11</v>
      </c>
      <c r="E7" s="3">
        <v>626.9</v>
      </c>
      <c r="F7" s="3">
        <v>1.99</v>
      </c>
      <c r="G7" s="3">
        <v>64.872</v>
      </c>
      <c r="H7" s="3" t="s">
        <v>16</v>
      </c>
    </row>
    <row r="8" spans="1:8" x14ac:dyDescent="0.2">
      <c r="A8" s="3" t="s">
        <v>17</v>
      </c>
      <c r="B8" s="3">
        <v>12</v>
      </c>
      <c r="C8" s="3" t="s">
        <v>10</v>
      </c>
      <c r="D8" s="3" t="s">
        <v>11</v>
      </c>
      <c r="E8" s="3">
        <v>626.9</v>
      </c>
      <c r="F8" s="3">
        <v>2.54</v>
      </c>
      <c r="G8" s="3">
        <v>19.108000000000001</v>
      </c>
      <c r="H8" s="3"/>
    </row>
    <row r="9" spans="1:8" ht="22.5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54.5</v>
      </c>
      <c r="F9" s="3">
        <v>3.08</v>
      </c>
      <c r="G9" s="3">
        <v>50.19</v>
      </c>
      <c r="H9" s="3" t="s">
        <v>16</v>
      </c>
    </row>
    <row r="10" spans="1:8" x14ac:dyDescent="0.2">
      <c r="A10" s="3" t="s">
        <v>19</v>
      </c>
      <c r="B10" s="3">
        <v>52</v>
      </c>
      <c r="C10" s="3" t="s">
        <v>10</v>
      </c>
      <c r="D10" s="3" t="s">
        <v>20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8" x14ac:dyDescent="0.2">
      <c r="A11" s="3" t="s">
        <v>21</v>
      </c>
      <c r="B11" s="3">
        <v>299</v>
      </c>
      <c r="C11" s="3" t="s">
        <v>10</v>
      </c>
      <c r="D11" s="3" t="s">
        <v>11</v>
      </c>
      <c r="E11" s="3">
        <v>4.4000000000000004</v>
      </c>
      <c r="F11" s="3">
        <v>3.25</v>
      </c>
      <c r="G11" s="3">
        <v>4.2759999999999998</v>
      </c>
      <c r="H11" s="3" t="s">
        <v>12</v>
      </c>
    </row>
    <row r="12" spans="1:8" x14ac:dyDescent="0.2">
      <c r="A12" s="3" t="s">
        <v>22</v>
      </c>
      <c r="B12" s="3">
        <v>1</v>
      </c>
      <c r="C12" s="3" t="s">
        <v>23</v>
      </c>
      <c r="D12" s="3" t="s">
        <v>11</v>
      </c>
      <c r="E12" s="3">
        <v>0</v>
      </c>
      <c r="F12" s="3">
        <v>0</v>
      </c>
      <c r="G12" s="3">
        <v>0</v>
      </c>
      <c r="H12" s="3" t="s">
        <v>24</v>
      </c>
    </row>
    <row r="13" spans="1:8" x14ac:dyDescent="0.2">
      <c r="A13" s="3" t="s">
        <v>25</v>
      </c>
      <c r="B13" s="3">
        <v>1</v>
      </c>
      <c r="C13" s="3" t="s">
        <v>10</v>
      </c>
      <c r="D13" s="3" t="s">
        <v>11</v>
      </c>
      <c r="E13" s="3">
        <v>62.8</v>
      </c>
      <c r="F13" s="3">
        <v>8.3699999999999992</v>
      </c>
      <c r="G13" s="3">
        <v>0.52600000000000002</v>
      </c>
      <c r="H13" s="3" t="s">
        <v>26</v>
      </c>
    </row>
    <row r="14" spans="1:8" x14ac:dyDescent="0.2">
      <c r="A14" s="3" t="s">
        <v>27</v>
      </c>
      <c r="B14" s="3">
        <v>1</v>
      </c>
      <c r="C14" s="3" t="s">
        <v>10</v>
      </c>
      <c r="D14" s="3" t="s">
        <v>11</v>
      </c>
      <c r="E14" s="3">
        <v>2917.2</v>
      </c>
      <c r="F14" s="3">
        <v>2.78</v>
      </c>
      <c r="G14" s="3">
        <v>8.11</v>
      </c>
      <c r="H14" s="3" t="s">
        <v>26</v>
      </c>
    </row>
    <row r="15" spans="1:8" x14ac:dyDescent="0.2">
      <c r="A15" s="3" t="s">
        <v>28</v>
      </c>
      <c r="B15" s="3">
        <v>1</v>
      </c>
      <c r="C15" s="3" t="s">
        <v>10</v>
      </c>
      <c r="D15" s="3" t="s">
        <v>20</v>
      </c>
      <c r="E15" s="3">
        <v>128</v>
      </c>
      <c r="F15" s="3">
        <v>1.73</v>
      </c>
      <c r="G15" s="3">
        <v>0.221</v>
      </c>
      <c r="H15" s="3" t="s">
        <v>26</v>
      </c>
    </row>
    <row r="16" spans="1:8" x14ac:dyDescent="0.2">
      <c r="A16" s="3" t="s">
        <v>29</v>
      </c>
      <c r="B16" s="3">
        <v>1</v>
      </c>
      <c r="C16" s="3" t="s">
        <v>10</v>
      </c>
      <c r="D16" s="3" t="s">
        <v>20</v>
      </c>
      <c r="E16" s="3">
        <v>0</v>
      </c>
      <c r="F16" s="3">
        <v>0</v>
      </c>
      <c r="G16" s="3">
        <v>0</v>
      </c>
      <c r="H16" s="3" t="s">
        <v>26</v>
      </c>
    </row>
    <row r="17" spans="1:8" x14ac:dyDescent="0.2">
      <c r="A17" s="3" t="s">
        <v>30</v>
      </c>
      <c r="B17" s="3">
        <v>2</v>
      </c>
      <c r="C17" s="3" t="s">
        <v>10</v>
      </c>
      <c r="D17" s="3" t="s">
        <v>11</v>
      </c>
      <c r="E17" s="3">
        <v>8.6</v>
      </c>
      <c r="F17" s="3">
        <v>4.04</v>
      </c>
      <c r="G17" s="3">
        <v>6.9000000000000006E-2</v>
      </c>
      <c r="H17" s="3" t="s">
        <v>31</v>
      </c>
    </row>
    <row r="18" spans="1:8" x14ac:dyDescent="0.2">
      <c r="A18" s="3" t="s">
        <v>32</v>
      </c>
      <c r="B18" s="3">
        <v>1</v>
      </c>
      <c r="C18" s="3" t="s">
        <v>10</v>
      </c>
      <c r="D18" s="3" t="s">
        <v>20</v>
      </c>
      <c r="E18" s="3">
        <v>0</v>
      </c>
      <c r="F18" s="3">
        <v>0</v>
      </c>
      <c r="G18" s="3">
        <v>0</v>
      </c>
      <c r="H18" s="3" t="s">
        <v>26</v>
      </c>
    </row>
    <row r="19" spans="1:8" x14ac:dyDescent="0.2">
      <c r="A19" s="3" t="s">
        <v>33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26</v>
      </c>
    </row>
    <row r="20" spans="1:8" x14ac:dyDescent="0.2">
      <c r="A20" s="3" t="s">
        <v>34</v>
      </c>
      <c r="B20" s="3">
        <v>1</v>
      </c>
      <c r="C20" s="3" t="s">
        <v>10</v>
      </c>
      <c r="D20" s="3" t="s">
        <v>11</v>
      </c>
      <c r="E20" s="3">
        <v>18</v>
      </c>
      <c r="F20" s="3">
        <v>2.4900000000000002</v>
      </c>
      <c r="G20" s="3">
        <v>4.4999999999999998E-2</v>
      </c>
      <c r="H20" s="3" t="s">
        <v>26</v>
      </c>
    </row>
    <row r="21" spans="1:8" x14ac:dyDescent="0.2">
      <c r="A21" s="3" t="s">
        <v>35</v>
      </c>
      <c r="B21" s="3">
        <v>1</v>
      </c>
      <c r="C21" s="3" t="s">
        <v>10</v>
      </c>
      <c r="D21" s="3" t="s">
        <v>11</v>
      </c>
      <c r="E21" s="3">
        <v>10.8</v>
      </c>
      <c r="F21" s="3">
        <v>5.0199999999999996</v>
      </c>
      <c r="G21" s="3">
        <v>5.3999999999999999E-2</v>
      </c>
      <c r="H21" s="3" t="s">
        <v>31</v>
      </c>
    </row>
    <row r="22" spans="1:8" x14ac:dyDescent="0.2">
      <c r="A22" s="3" t="s">
        <v>36</v>
      </c>
      <c r="B22" s="3">
        <v>1</v>
      </c>
      <c r="C22" s="3" t="s">
        <v>10</v>
      </c>
      <c r="D22" s="3" t="s">
        <v>11</v>
      </c>
      <c r="E22" s="3">
        <v>18</v>
      </c>
      <c r="F22" s="3">
        <v>2.4900000000000002</v>
      </c>
      <c r="G22" s="3">
        <v>4.4999999999999998E-2</v>
      </c>
      <c r="H22" s="3" t="s">
        <v>26</v>
      </c>
    </row>
    <row r="23" spans="1:8" x14ac:dyDescent="0.2">
      <c r="A23" s="3" t="s">
        <v>37</v>
      </c>
      <c r="B23" s="3">
        <v>1</v>
      </c>
      <c r="C23" s="3" t="s">
        <v>10</v>
      </c>
      <c r="D23" s="3" t="s">
        <v>11</v>
      </c>
      <c r="E23" s="3">
        <v>10.5</v>
      </c>
      <c r="F23" s="3">
        <v>2.02</v>
      </c>
      <c r="G23" s="3">
        <v>2.1000000000000001E-2</v>
      </c>
      <c r="H23" s="3" t="s">
        <v>26</v>
      </c>
    </row>
    <row r="24" spans="1:8" x14ac:dyDescent="0.2">
      <c r="A24" s="3" t="s">
        <v>38</v>
      </c>
      <c r="B24" s="3">
        <v>2</v>
      </c>
      <c r="C24" s="3" t="s">
        <v>10</v>
      </c>
      <c r="D24" s="3" t="s">
        <v>11</v>
      </c>
      <c r="E24" s="3">
        <v>1562</v>
      </c>
      <c r="F24" s="3">
        <v>2.0299999999999998</v>
      </c>
      <c r="G24" s="3">
        <v>6.3419999999999996</v>
      </c>
      <c r="H24" s="3" t="s">
        <v>31</v>
      </c>
    </row>
    <row r="25" spans="1:8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22.5" x14ac:dyDescent="0.2">
      <c r="A26" s="3" t="s">
        <v>40</v>
      </c>
      <c r="B26" s="3">
        <v>5</v>
      </c>
      <c r="C26" s="3" t="s">
        <v>41</v>
      </c>
      <c r="D26" s="3" t="s">
        <v>42</v>
      </c>
      <c r="E26" s="3">
        <v>0</v>
      </c>
      <c r="F26" s="3">
        <v>0</v>
      </c>
      <c r="G26" s="3">
        <v>0</v>
      </c>
      <c r="H26" s="3" t="s">
        <v>43</v>
      </c>
    </row>
    <row r="27" spans="1:8" ht="22.5" x14ac:dyDescent="0.2">
      <c r="A27" s="3" t="s">
        <v>44</v>
      </c>
      <c r="B27" s="3">
        <v>5</v>
      </c>
      <c r="C27" s="3" t="s">
        <v>41</v>
      </c>
      <c r="D27" s="3" t="s">
        <v>20</v>
      </c>
      <c r="E27" s="3">
        <v>0</v>
      </c>
      <c r="F27" s="3">
        <v>0</v>
      </c>
      <c r="G27" s="3">
        <v>0</v>
      </c>
      <c r="H27" s="3" t="s">
        <v>43</v>
      </c>
    </row>
    <row r="28" spans="1:8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22.5" x14ac:dyDescent="0.2">
      <c r="A29" s="3" t="s">
        <v>46</v>
      </c>
      <c r="B29" s="3">
        <v>3</v>
      </c>
      <c r="C29" s="3" t="s">
        <v>47</v>
      </c>
      <c r="D29" s="3" t="s">
        <v>48</v>
      </c>
      <c r="E29" s="3">
        <v>0</v>
      </c>
      <c r="F29" s="3">
        <v>0</v>
      </c>
      <c r="G29" s="3">
        <v>23.79</v>
      </c>
      <c r="H29" s="3" t="s">
        <v>49</v>
      </c>
    </row>
    <row r="30" spans="1:8" ht="22.5" x14ac:dyDescent="0.2">
      <c r="A30" s="3" t="s">
        <v>50</v>
      </c>
      <c r="B30" s="3">
        <v>1</v>
      </c>
      <c r="C30" s="3" t="s">
        <v>41</v>
      </c>
      <c r="D30" s="3" t="s">
        <v>48</v>
      </c>
      <c r="E30" s="3">
        <v>0</v>
      </c>
      <c r="F30" s="3">
        <v>0</v>
      </c>
      <c r="G30" s="3">
        <v>0</v>
      </c>
      <c r="H30" s="3" t="s">
        <v>51</v>
      </c>
    </row>
    <row r="31" spans="1:8" x14ac:dyDescent="0.2">
      <c r="A31" s="3" t="s">
        <v>52</v>
      </c>
      <c r="B31" s="3">
        <v>1</v>
      </c>
      <c r="C31" s="3" t="s">
        <v>10</v>
      </c>
      <c r="D31" s="3" t="s">
        <v>11</v>
      </c>
      <c r="E31" s="3">
        <v>1167</v>
      </c>
      <c r="F31" s="3">
        <v>1.67</v>
      </c>
      <c r="G31" s="3">
        <v>1.9490000000000001</v>
      </c>
      <c r="H31" s="3" t="s">
        <v>26</v>
      </c>
    </row>
    <row r="32" spans="1:8" x14ac:dyDescent="0.2">
      <c r="A32" s="3" t="s">
        <v>53</v>
      </c>
      <c r="B32" s="3">
        <v>1</v>
      </c>
      <c r="C32" s="3" t="s">
        <v>10</v>
      </c>
      <c r="D32" s="3" t="s">
        <v>11</v>
      </c>
      <c r="E32" s="3">
        <v>1042</v>
      </c>
      <c r="F32" s="3">
        <v>1.67</v>
      </c>
      <c r="G32" s="3">
        <v>1.74</v>
      </c>
      <c r="H32" s="3" t="s">
        <v>26</v>
      </c>
    </row>
    <row r="33" spans="1:8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x14ac:dyDescent="0.2">
      <c r="A34" s="3" t="s">
        <v>55</v>
      </c>
      <c r="B34" s="3">
        <v>365</v>
      </c>
      <c r="C34" s="3" t="s">
        <v>10</v>
      </c>
      <c r="D34" s="3" t="s">
        <v>48</v>
      </c>
      <c r="E34" s="3">
        <v>20</v>
      </c>
      <c r="F34" s="3">
        <v>8.2899999999999991</v>
      </c>
      <c r="G34" s="3">
        <v>60.517000000000003</v>
      </c>
      <c r="H34" s="3"/>
    </row>
    <row r="35" spans="1:8" ht="22.5" x14ac:dyDescent="0.2">
      <c r="A35" s="3" t="s">
        <v>56</v>
      </c>
      <c r="B35" s="3">
        <v>24</v>
      </c>
      <c r="C35" s="3" t="s">
        <v>10</v>
      </c>
      <c r="D35" s="3" t="s">
        <v>48</v>
      </c>
      <c r="E35" s="3">
        <v>41</v>
      </c>
      <c r="F35" s="3">
        <v>3.59</v>
      </c>
      <c r="G35" s="3">
        <v>3.5329999999999999</v>
      </c>
      <c r="H35" s="3"/>
    </row>
    <row r="36" spans="1:8" s="10" customFormat="1" ht="12.75" x14ac:dyDescent="0.2">
      <c r="A36" s="37" t="s">
        <v>57</v>
      </c>
      <c r="B36" s="37"/>
      <c r="C36" s="37"/>
      <c r="D36" s="37"/>
      <c r="E36" s="37"/>
      <c r="F36" s="37"/>
      <c r="G36" s="9">
        <f>SUM(G5:G35)</f>
        <v>394.93600000000015</v>
      </c>
      <c r="H36" s="9"/>
    </row>
    <row r="37" spans="1:8" x14ac:dyDescent="0.2">
      <c r="A37" s="36" t="s">
        <v>58</v>
      </c>
      <c r="B37" s="36"/>
      <c r="C37" s="36"/>
      <c r="D37" s="36"/>
      <c r="E37" s="36"/>
      <c r="F37" s="36"/>
      <c r="G37" s="36"/>
      <c r="H37" s="36"/>
    </row>
    <row r="38" spans="1:8" x14ac:dyDescent="0.2">
      <c r="A38" s="3" t="s">
        <v>59</v>
      </c>
      <c r="B38" s="3">
        <v>365</v>
      </c>
      <c r="C38" s="3" t="s">
        <v>10</v>
      </c>
      <c r="D38" s="3" t="s">
        <v>60</v>
      </c>
      <c r="E38" s="3">
        <v>1.8</v>
      </c>
      <c r="F38" s="3">
        <v>219.79</v>
      </c>
      <c r="G38" s="3">
        <v>144.40199999999999</v>
      </c>
      <c r="H38" s="3" t="s">
        <v>12</v>
      </c>
    </row>
    <row r="39" spans="1:8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x14ac:dyDescent="0.2">
      <c r="A40" s="3" t="s">
        <v>61</v>
      </c>
      <c r="B40" s="3">
        <v>365</v>
      </c>
      <c r="C40" s="3" t="s">
        <v>10</v>
      </c>
      <c r="D40" s="3" t="s">
        <v>62</v>
      </c>
      <c r="E40" s="3">
        <v>1.8</v>
      </c>
      <c r="F40" s="3">
        <v>230.73</v>
      </c>
      <c r="G40" s="3">
        <v>151.59</v>
      </c>
      <c r="H40" s="3"/>
    </row>
    <row r="41" spans="1:8" s="10" customFormat="1" ht="12.75" x14ac:dyDescent="0.2">
      <c r="A41" s="37" t="s">
        <v>63</v>
      </c>
      <c r="B41" s="37"/>
      <c r="C41" s="37"/>
      <c r="D41" s="37"/>
      <c r="E41" s="37"/>
      <c r="F41" s="37"/>
      <c r="G41" s="9">
        <f>SUM(G38:G40)</f>
        <v>295.99199999999996</v>
      </c>
      <c r="H41" s="9"/>
    </row>
    <row r="42" spans="1:8" x14ac:dyDescent="0.2">
      <c r="A42" s="36" t="s">
        <v>64</v>
      </c>
      <c r="B42" s="36"/>
      <c r="C42" s="36"/>
      <c r="D42" s="36"/>
      <c r="E42" s="36"/>
      <c r="F42" s="36"/>
      <c r="G42" s="36"/>
      <c r="H42" s="36"/>
    </row>
    <row r="43" spans="1:8" ht="22.5" x14ac:dyDescent="0.2">
      <c r="A43" s="3" t="s">
        <v>65</v>
      </c>
      <c r="B43" s="3">
        <v>365</v>
      </c>
      <c r="C43" s="3" t="s">
        <v>15</v>
      </c>
      <c r="D43" s="3" t="s">
        <v>60</v>
      </c>
      <c r="E43" s="3">
        <v>17.600000000000001</v>
      </c>
      <c r="F43" s="3">
        <v>17.75</v>
      </c>
      <c r="G43" s="3">
        <v>114.026</v>
      </c>
      <c r="H43" s="3"/>
    </row>
    <row r="44" spans="1:8" s="10" customFormat="1" ht="12.75" x14ac:dyDescent="0.2">
      <c r="A44" s="37" t="s">
        <v>66</v>
      </c>
      <c r="B44" s="37"/>
      <c r="C44" s="37"/>
      <c r="D44" s="37"/>
      <c r="E44" s="37"/>
      <c r="F44" s="37"/>
      <c r="G44" s="9">
        <f>SUM(G43)</f>
        <v>114.026</v>
      </c>
      <c r="H44" s="9"/>
    </row>
    <row r="45" spans="1:8" x14ac:dyDescent="0.2">
      <c r="A45" s="36" t="s">
        <v>67</v>
      </c>
      <c r="B45" s="36"/>
      <c r="C45" s="36"/>
      <c r="D45" s="36"/>
      <c r="E45" s="36"/>
      <c r="F45" s="36"/>
      <c r="G45" s="36"/>
      <c r="H45" s="36"/>
    </row>
    <row r="46" spans="1:8" x14ac:dyDescent="0.2">
      <c r="A46" s="36" t="s">
        <v>68</v>
      </c>
      <c r="B46" s="36"/>
      <c r="C46" s="36"/>
      <c r="D46" s="36"/>
      <c r="E46" s="36"/>
      <c r="F46" s="36"/>
      <c r="G46" s="36"/>
      <c r="H46" s="36"/>
    </row>
    <row r="47" spans="1:8" x14ac:dyDescent="0.2">
      <c r="A47" s="36" t="s">
        <v>69</v>
      </c>
      <c r="B47" s="36"/>
      <c r="C47" s="36"/>
      <c r="D47" s="36"/>
      <c r="E47" s="36"/>
      <c r="F47" s="36"/>
      <c r="G47" s="36"/>
      <c r="H47" s="11"/>
    </row>
    <row r="48" spans="1:8" ht="33.75" x14ac:dyDescent="0.2">
      <c r="A48" s="3" t="s">
        <v>70</v>
      </c>
      <c r="B48" s="3">
        <v>1</v>
      </c>
      <c r="C48" s="3" t="s">
        <v>71</v>
      </c>
      <c r="D48" s="3" t="s">
        <v>72</v>
      </c>
      <c r="E48" s="3">
        <v>0</v>
      </c>
      <c r="F48" s="3">
        <v>0</v>
      </c>
      <c r="G48" s="3">
        <v>0</v>
      </c>
      <c r="H48" s="3" t="s">
        <v>73</v>
      </c>
    </row>
    <row r="49" spans="1:8" ht="33.75" x14ac:dyDescent="0.2">
      <c r="A49" s="3" t="s">
        <v>74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33.75" x14ac:dyDescent="0.2">
      <c r="A50" s="3" t="s">
        <v>75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33.75" x14ac:dyDescent="0.2">
      <c r="A51" s="3" t="s">
        <v>76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x14ac:dyDescent="0.2">
      <c r="A52" s="6" t="s">
        <v>77</v>
      </c>
      <c r="B52" s="7"/>
      <c r="C52" s="7"/>
      <c r="D52" s="7"/>
      <c r="E52" s="7"/>
      <c r="F52" s="7"/>
      <c r="G52" s="7"/>
      <c r="H52" s="8"/>
    </row>
    <row r="53" spans="1:8" ht="33.75" x14ac:dyDescent="0.2">
      <c r="A53" s="3" t="s">
        <v>78</v>
      </c>
      <c r="B53" s="3">
        <v>1</v>
      </c>
      <c r="C53" s="3" t="s">
        <v>71</v>
      </c>
      <c r="D53" s="3" t="s">
        <v>42</v>
      </c>
      <c r="E53" s="3">
        <v>0</v>
      </c>
      <c r="F53" s="3">
        <v>0</v>
      </c>
      <c r="G53" s="3">
        <v>53.35</v>
      </c>
      <c r="H53" s="3" t="s">
        <v>73</v>
      </c>
    </row>
    <row r="54" spans="1:8" ht="33.75" x14ac:dyDescent="0.2">
      <c r="A54" s="3" t="s">
        <v>79</v>
      </c>
      <c r="B54" s="3">
        <v>1</v>
      </c>
      <c r="C54" s="3" t="s">
        <v>71</v>
      </c>
      <c r="D54" s="3" t="s">
        <v>72</v>
      </c>
      <c r="E54" s="3">
        <v>0</v>
      </c>
      <c r="F54" s="3">
        <v>0</v>
      </c>
      <c r="G54" s="3">
        <v>0</v>
      </c>
      <c r="H54" s="3" t="s">
        <v>73</v>
      </c>
    </row>
    <row r="55" spans="1:8" ht="33.75" x14ac:dyDescent="0.2">
      <c r="A55" s="3" t="s">
        <v>80</v>
      </c>
      <c r="B55" s="3">
        <v>1</v>
      </c>
      <c r="C55" s="3" t="s">
        <v>71</v>
      </c>
      <c r="D55" s="3" t="s">
        <v>48</v>
      </c>
      <c r="E55" s="3">
        <v>0</v>
      </c>
      <c r="F55" s="3">
        <v>0</v>
      </c>
      <c r="G55" s="3">
        <v>0</v>
      </c>
      <c r="H55" s="3" t="s">
        <v>73</v>
      </c>
    </row>
    <row r="56" spans="1:8" ht="22.5" x14ac:dyDescent="0.2">
      <c r="A56" s="3" t="s">
        <v>81</v>
      </c>
      <c r="B56" s="3">
        <v>0</v>
      </c>
      <c r="C56" s="3" t="s">
        <v>82</v>
      </c>
      <c r="D56" s="3" t="s">
        <v>20</v>
      </c>
      <c r="E56" s="3">
        <v>0</v>
      </c>
      <c r="F56" s="3">
        <v>0</v>
      </c>
      <c r="G56" s="3">
        <v>0</v>
      </c>
      <c r="H56" s="3" t="s">
        <v>82</v>
      </c>
    </row>
    <row r="57" spans="1:8" ht="33.75" x14ac:dyDescent="0.2">
      <c r="A57" s="3" t="s">
        <v>83</v>
      </c>
      <c r="B57" s="3">
        <v>1</v>
      </c>
      <c r="C57" s="3" t="s">
        <v>71</v>
      </c>
      <c r="D57" s="3" t="s">
        <v>48</v>
      </c>
      <c r="E57" s="3">
        <v>0</v>
      </c>
      <c r="F57" s="3">
        <v>0</v>
      </c>
      <c r="G57" s="3">
        <v>0</v>
      </c>
      <c r="H57" s="3" t="s">
        <v>73</v>
      </c>
    </row>
    <row r="58" spans="1:8" ht="33.75" x14ac:dyDescent="0.2">
      <c r="A58" s="3" t="s">
        <v>84</v>
      </c>
      <c r="B58" s="3">
        <v>1</v>
      </c>
      <c r="C58" s="3" t="s">
        <v>71</v>
      </c>
      <c r="D58" s="3" t="s">
        <v>42</v>
      </c>
      <c r="E58" s="3">
        <v>0</v>
      </c>
      <c r="F58" s="3">
        <v>0</v>
      </c>
      <c r="G58" s="3">
        <v>0</v>
      </c>
      <c r="H58" s="3" t="s">
        <v>73</v>
      </c>
    </row>
    <row r="59" spans="1:8" ht="33.75" x14ac:dyDescent="0.2">
      <c r="A59" s="3" t="s">
        <v>85</v>
      </c>
      <c r="B59" s="3">
        <v>1</v>
      </c>
      <c r="C59" s="3" t="s">
        <v>71</v>
      </c>
      <c r="D59" s="3" t="s">
        <v>20</v>
      </c>
      <c r="E59" s="3">
        <v>0</v>
      </c>
      <c r="F59" s="3">
        <v>0</v>
      </c>
      <c r="G59" s="3">
        <v>0</v>
      </c>
      <c r="H59" s="3" t="s">
        <v>73</v>
      </c>
    </row>
    <row r="60" spans="1:8" ht="33.75" x14ac:dyDescent="0.2">
      <c r="A60" s="3" t="s">
        <v>86</v>
      </c>
      <c r="B60" s="3">
        <v>1</v>
      </c>
      <c r="C60" s="3" t="s">
        <v>71</v>
      </c>
      <c r="D60" s="3" t="s">
        <v>48</v>
      </c>
      <c r="E60" s="3">
        <v>0</v>
      </c>
      <c r="F60" s="3">
        <v>0</v>
      </c>
      <c r="G60" s="3">
        <v>0</v>
      </c>
      <c r="H60" s="3" t="s">
        <v>73</v>
      </c>
    </row>
    <row r="61" spans="1:8" ht="22.5" x14ac:dyDescent="0.2">
      <c r="A61" s="3" t="s">
        <v>87</v>
      </c>
      <c r="B61" s="3">
        <v>0</v>
      </c>
      <c r="C61" s="3" t="s">
        <v>82</v>
      </c>
      <c r="D61" s="3" t="s">
        <v>20</v>
      </c>
      <c r="E61" s="3">
        <v>0</v>
      </c>
      <c r="F61" s="3">
        <v>0</v>
      </c>
      <c r="G61" s="3">
        <v>4.33</v>
      </c>
      <c r="H61" s="3" t="s">
        <v>82</v>
      </c>
    </row>
    <row r="62" spans="1:8" ht="33.75" x14ac:dyDescent="0.2">
      <c r="A62" s="3" t="s">
        <v>88</v>
      </c>
      <c r="B62" s="3">
        <v>1</v>
      </c>
      <c r="C62" s="3" t="s">
        <v>71</v>
      </c>
      <c r="D62" s="3" t="s">
        <v>48</v>
      </c>
      <c r="E62" s="3">
        <v>0</v>
      </c>
      <c r="F62" s="3">
        <v>0</v>
      </c>
      <c r="G62" s="3">
        <v>0</v>
      </c>
      <c r="H62" s="3" t="s">
        <v>73</v>
      </c>
    </row>
    <row r="63" spans="1:8" x14ac:dyDescent="0.2">
      <c r="A63" s="6" t="s">
        <v>89</v>
      </c>
      <c r="B63" s="7"/>
      <c r="C63" s="7"/>
      <c r="D63" s="7"/>
      <c r="E63" s="7"/>
      <c r="F63" s="7"/>
      <c r="G63" s="7"/>
      <c r="H63" s="8"/>
    </row>
    <row r="64" spans="1:8" ht="33.75" x14ac:dyDescent="0.2">
      <c r="A64" s="3" t="s">
        <v>90</v>
      </c>
      <c r="B64" s="3">
        <v>1</v>
      </c>
      <c r="C64" s="3" t="s">
        <v>71</v>
      </c>
      <c r="D64" s="3" t="s">
        <v>48</v>
      </c>
      <c r="E64" s="3">
        <v>0</v>
      </c>
      <c r="F64" s="3">
        <v>0</v>
      </c>
      <c r="G64" s="3">
        <v>0</v>
      </c>
      <c r="H64" s="3" t="s">
        <v>73</v>
      </c>
    </row>
    <row r="65" spans="1:8" ht="33.75" x14ac:dyDescent="0.2">
      <c r="A65" s="3" t="s">
        <v>91</v>
      </c>
      <c r="B65" s="3">
        <v>1</v>
      </c>
      <c r="C65" s="3" t="s">
        <v>71</v>
      </c>
      <c r="D65" s="3" t="s">
        <v>72</v>
      </c>
      <c r="E65" s="3">
        <v>0</v>
      </c>
      <c r="F65" s="3">
        <v>0</v>
      </c>
      <c r="G65" s="3">
        <v>9.08</v>
      </c>
      <c r="H65" s="3" t="s">
        <v>73</v>
      </c>
    </row>
    <row r="66" spans="1:8" ht="33.75" x14ac:dyDescent="0.2">
      <c r="A66" s="3" t="s">
        <v>92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8.2200000000000006</v>
      </c>
      <c r="H66" s="3" t="s">
        <v>73</v>
      </c>
    </row>
    <row r="67" spans="1:8" x14ac:dyDescent="0.2">
      <c r="A67" s="6" t="s">
        <v>93</v>
      </c>
      <c r="B67" s="7"/>
      <c r="C67" s="7"/>
      <c r="D67" s="7"/>
      <c r="E67" s="7"/>
      <c r="F67" s="7"/>
      <c r="G67" s="7"/>
      <c r="H67" s="8"/>
    </row>
    <row r="68" spans="1:8" ht="33.75" x14ac:dyDescent="0.2">
      <c r="A68" s="3" t="s">
        <v>94</v>
      </c>
      <c r="B68" s="3">
        <v>2</v>
      </c>
      <c r="C68" s="3" t="s">
        <v>71</v>
      </c>
      <c r="D68" s="3" t="s">
        <v>72</v>
      </c>
      <c r="E68" s="3">
        <v>0</v>
      </c>
      <c r="F68" s="3">
        <v>0</v>
      </c>
      <c r="G68" s="3">
        <v>0</v>
      </c>
      <c r="H68" s="3" t="s">
        <v>95</v>
      </c>
    </row>
    <row r="69" spans="1:8" ht="33.75" x14ac:dyDescent="0.2">
      <c r="A69" s="3" t="s">
        <v>96</v>
      </c>
      <c r="B69" s="3">
        <v>2</v>
      </c>
      <c r="C69" s="3" t="s">
        <v>71</v>
      </c>
      <c r="D69" s="3" t="s">
        <v>48</v>
      </c>
      <c r="E69" s="3">
        <v>0</v>
      </c>
      <c r="F69" s="3">
        <v>0</v>
      </c>
      <c r="G69" s="3">
        <v>0</v>
      </c>
      <c r="H69" s="3" t="s">
        <v>95</v>
      </c>
    </row>
    <row r="70" spans="1:8" ht="33.75" x14ac:dyDescent="0.2">
      <c r="A70" s="3" t="s">
        <v>97</v>
      </c>
      <c r="B70" s="3">
        <v>1</v>
      </c>
      <c r="C70" s="3" t="s">
        <v>71</v>
      </c>
      <c r="D70" s="3" t="s">
        <v>42</v>
      </c>
      <c r="E70" s="3">
        <v>0</v>
      </c>
      <c r="F70" s="3">
        <v>0</v>
      </c>
      <c r="G70" s="3">
        <v>0</v>
      </c>
      <c r="H70" s="3" t="s">
        <v>73</v>
      </c>
    </row>
    <row r="71" spans="1:8" ht="22.5" x14ac:dyDescent="0.2">
      <c r="A71" s="3" t="s">
        <v>98</v>
      </c>
      <c r="B71" s="3">
        <v>1</v>
      </c>
      <c r="C71" s="3" t="s">
        <v>82</v>
      </c>
      <c r="D71" s="3" t="s">
        <v>20</v>
      </c>
      <c r="E71" s="3">
        <v>0</v>
      </c>
      <c r="F71" s="3">
        <v>0</v>
      </c>
      <c r="G71" s="3">
        <v>0</v>
      </c>
      <c r="H71" s="3" t="s">
        <v>82</v>
      </c>
    </row>
    <row r="72" spans="1:8" ht="22.5" x14ac:dyDescent="0.2">
      <c r="A72" s="3" t="s">
        <v>99</v>
      </c>
      <c r="B72" s="3">
        <v>0</v>
      </c>
      <c r="C72" s="3" t="s">
        <v>82</v>
      </c>
      <c r="D72" s="3" t="s">
        <v>20</v>
      </c>
      <c r="E72" s="3">
        <v>0</v>
      </c>
      <c r="F72" s="3">
        <v>0</v>
      </c>
      <c r="G72" s="3">
        <v>0</v>
      </c>
      <c r="H72" s="3" t="s">
        <v>82</v>
      </c>
    </row>
    <row r="73" spans="1:8" ht="33.75" x14ac:dyDescent="0.2">
      <c r="A73" s="3" t="s">
        <v>100</v>
      </c>
      <c r="B73" s="3">
        <v>1</v>
      </c>
      <c r="C73" s="3" t="s">
        <v>71</v>
      </c>
      <c r="D73" s="3" t="s">
        <v>20</v>
      </c>
      <c r="E73" s="3">
        <v>0</v>
      </c>
      <c r="F73" s="3">
        <v>0</v>
      </c>
      <c r="G73" s="3">
        <v>4.33</v>
      </c>
      <c r="H73" s="3" t="s">
        <v>73</v>
      </c>
    </row>
    <row r="74" spans="1:8" ht="33.75" x14ac:dyDescent="0.2">
      <c r="A74" s="3" t="s">
        <v>101</v>
      </c>
      <c r="B74" s="3">
        <v>1</v>
      </c>
      <c r="C74" s="3" t="s">
        <v>71</v>
      </c>
      <c r="D74" s="3" t="s">
        <v>72</v>
      </c>
      <c r="E74" s="3">
        <v>0</v>
      </c>
      <c r="F74" s="3">
        <v>0</v>
      </c>
      <c r="G74" s="3">
        <v>17.3</v>
      </c>
      <c r="H74" s="3" t="s">
        <v>73</v>
      </c>
    </row>
    <row r="75" spans="1:8" ht="22.5" x14ac:dyDescent="0.2">
      <c r="A75" s="3" t="s">
        <v>102</v>
      </c>
      <c r="B75" s="3">
        <v>1</v>
      </c>
      <c r="C75" s="3" t="s">
        <v>82</v>
      </c>
      <c r="D75" s="3" t="s">
        <v>72</v>
      </c>
      <c r="E75" s="3">
        <v>0</v>
      </c>
      <c r="F75" s="3">
        <v>0</v>
      </c>
      <c r="G75" s="3">
        <v>0</v>
      </c>
      <c r="H75" s="3" t="s">
        <v>82</v>
      </c>
    </row>
    <row r="76" spans="1:8" ht="33.75" x14ac:dyDescent="0.2">
      <c r="A76" s="3" t="s">
        <v>103</v>
      </c>
      <c r="B76" s="3">
        <v>1</v>
      </c>
      <c r="C76" s="3" t="s">
        <v>71</v>
      </c>
      <c r="D76" s="3" t="s">
        <v>72</v>
      </c>
      <c r="E76" s="3">
        <v>0</v>
      </c>
      <c r="F76" s="3">
        <v>0</v>
      </c>
      <c r="G76" s="3">
        <v>43.26</v>
      </c>
      <c r="H76" s="3" t="s">
        <v>73</v>
      </c>
    </row>
    <row r="77" spans="1:8" x14ac:dyDescent="0.2">
      <c r="A77" s="39" t="s">
        <v>104</v>
      </c>
      <c r="B77" s="40"/>
      <c r="C77" s="40"/>
      <c r="D77" s="40"/>
      <c r="E77" s="40"/>
      <c r="F77" s="40"/>
      <c r="G77" s="7"/>
      <c r="H77" s="8"/>
    </row>
    <row r="78" spans="1:8" ht="22.5" x14ac:dyDescent="0.2">
      <c r="A78" s="3" t="s">
        <v>105</v>
      </c>
      <c r="B78" s="3">
        <v>1</v>
      </c>
      <c r="C78" s="3" t="s">
        <v>82</v>
      </c>
      <c r="D78" s="3" t="s">
        <v>20</v>
      </c>
      <c r="E78" s="3">
        <v>0</v>
      </c>
      <c r="F78" s="3">
        <v>0</v>
      </c>
      <c r="G78" s="3">
        <v>4.1500000000000004</v>
      </c>
      <c r="H78" s="3" t="s">
        <v>82</v>
      </c>
    </row>
    <row r="79" spans="1:8" ht="22.5" x14ac:dyDescent="0.2">
      <c r="A79" s="3" t="s">
        <v>106</v>
      </c>
      <c r="B79" s="3">
        <v>1</v>
      </c>
      <c r="C79" s="3" t="s">
        <v>82</v>
      </c>
      <c r="D79" s="3" t="s">
        <v>20</v>
      </c>
      <c r="E79" s="3">
        <v>0</v>
      </c>
      <c r="F79" s="3">
        <v>0</v>
      </c>
      <c r="G79" s="3">
        <v>0</v>
      </c>
      <c r="H79" s="3" t="s">
        <v>82</v>
      </c>
    </row>
    <row r="80" spans="1:8" ht="22.5" x14ac:dyDescent="0.2">
      <c r="A80" s="3" t="s">
        <v>107</v>
      </c>
      <c r="B80" s="3">
        <v>1</v>
      </c>
      <c r="C80" s="3" t="s">
        <v>82</v>
      </c>
      <c r="D80" s="3" t="s">
        <v>20</v>
      </c>
      <c r="E80" s="3">
        <v>0</v>
      </c>
      <c r="F80" s="3">
        <v>0</v>
      </c>
      <c r="G80" s="3">
        <v>4.5</v>
      </c>
      <c r="H80" s="3" t="s">
        <v>82</v>
      </c>
    </row>
    <row r="81" spans="1:8" ht="22.5" x14ac:dyDescent="0.2">
      <c r="A81" s="3" t="s">
        <v>108</v>
      </c>
      <c r="B81" s="3">
        <v>1</v>
      </c>
      <c r="C81" s="3" t="s">
        <v>82</v>
      </c>
      <c r="D81" s="3" t="s">
        <v>20</v>
      </c>
      <c r="E81" s="3">
        <v>0</v>
      </c>
      <c r="F81" s="3">
        <v>0</v>
      </c>
      <c r="G81" s="3">
        <v>0</v>
      </c>
      <c r="H81" s="3" t="s">
        <v>82</v>
      </c>
    </row>
    <row r="82" spans="1:8" ht="22.5" x14ac:dyDescent="0.2">
      <c r="A82" s="3" t="s">
        <v>109</v>
      </c>
      <c r="B82" s="3">
        <v>1</v>
      </c>
      <c r="C82" s="3" t="s">
        <v>82</v>
      </c>
      <c r="D82" s="3" t="s">
        <v>20</v>
      </c>
      <c r="E82" s="3">
        <v>0</v>
      </c>
      <c r="F82" s="3">
        <v>0</v>
      </c>
      <c r="G82" s="3">
        <v>0</v>
      </c>
      <c r="H82" s="3" t="s">
        <v>82</v>
      </c>
    </row>
    <row r="83" spans="1:8" x14ac:dyDescent="0.2">
      <c r="A83" s="39" t="s">
        <v>110</v>
      </c>
      <c r="B83" s="40"/>
      <c r="C83" s="40"/>
      <c r="D83" s="40"/>
      <c r="E83" s="40"/>
      <c r="F83" s="40"/>
      <c r="G83" s="7"/>
      <c r="H83" s="8"/>
    </row>
    <row r="84" spans="1:8" ht="33.75" x14ac:dyDescent="0.2">
      <c r="A84" s="3" t="s">
        <v>111</v>
      </c>
      <c r="B84" s="3">
        <v>1</v>
      </c>
      <c r="C84" s="3" t="s">
        <v>71</v>
      </c>
      <c r="D84" s="3" t="s">
        <v>72</v>
      </c>
      <c r="E84" s="3">
        <v>0</v>
      </c>
      <c r="F84" s="3">
        <v>0</v>
      </c>
      <c r="G84" s="3">
        <v>17.3</v>
      </c>
      <c r="H84" s="3" t="s">
        <v>73</v>
      </c>
    </row>
    <row r="85" spans="1:8" ht="33.75" x14ac:dyDescent="0.2">
      <c r="A85" s="3" t="s">
        <v>112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0</v>
      </c>
      <c r="H85" s="3" t="s">
        <v>73</v>
      </c>
    </row>
    <row r="86" spans="1:8" ht="33.75" x14ac:dyDescent="0.2">
      <c r="A86" s="3" t="s">
        <v>113</v>
      </c>
      <c r="B86" s="3">
        <v>1</v>
      </c>
      <c r="C86" s="3" t="s">
        <v>71</v>
      </c>
      <c r="D86" s="3" t="s">
        <v>20</v>
      </c>
      <c r="E86" s="3">
        <v>0</v>
      </c>
      <c r="F86" s="3">
        <v>0</v>
      </c>
      <c r="G86" s="3">
        <v>0</v>
      </c>
      <c r="H86" s="3" t="s">
        <v>73</v>
      </c>
    </row>
    <row r="87" spans="1:8" ht="33.75" x14ac:dyDescent="0.2">
      <c r="A87" s="3" t="s">
        <v>114</v>
      </c>
      <c r="B87" s="3">
        <v>1</v>
      </c>
      <c r="C87" s="3" t="s">
        <v>71</v>
      </c>
      <c r="D87" s="3" t="s">
        <v>20</v>
      </c>
      <c r="E87" s="3">
        <v>0</v>
      </c>
      <c r="F87" s="3">
        <v>0</v>
      </c>
      <c r="G87" s="3">
        <v>0</v>
      </c>
      <c r="H87" s="3" t="s">
        <v>73</v>
      </c>
    </row>
    <row r="88" spans="1:8" ht="33.75" x14ac:dyDescent="0.2">
      <c r="A88" s="3" t="s">
        <v>115</v>
      </c>
      <c r="B88" s="3">
        <v>1</v>
      </c>
      <c r="C88" s="3" t="s">
        <v>71</v>
      </c>
      <c r="D88" s="3" t="s">
        <v>72</v>
      </c>
      <c r="E88" s="3">
        <v>0</v>
      </c>
      <c r="F88" s="3">
        <v>0</v>
      </c>
      <c r="G88" s="3">
        <v>0</v>
      </c>
      <c r="H88" s="3" t="s">
        <v>73</v>
      </c>
    </row>
    <row r="89" spans="1:8" ht="33.75" x14ac:dyDescent="0.2">
      <c r="A89" s="3" t="s">
        <v>116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33.75" x14ac:dyDescent="0.2">
      <c r="A90" s="3" t="s">
        <v>117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43.26</v>
      </c>
      <c r="H90" s="3" t="s">
        <v>73</v>
      </c>
    </row>
    <row r="91" spans="1:8" ht="33.75" x14ac:dyDescent="0.2">
      <c r="A91" s="3" t="s">
        <v>118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0</v>
      </c>
      <c r="H91" s="3" t="s">
        <v>73</v>
      </c>
    </row>
    <row r="92" spans="1:8" ht="33.75" x14ac:dyDescent="0.2">
      <c r="A92" s="3" t="s">
        <v>119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25.09</v>
      </c>
      <c r="H92" s="3" t="s">
        <v>73</v>
      </c>
    </row>
    <row r="93" spans="1:8" ht="33.75" x14ac:dyDescent="0.2">
      <c r="A93" s="3" t="s">
        <v>120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0</v>
      </c>
      <c r="H93" s="3" t="s">
        <v>73</v>
      </c>
    </row>
    <row r="94" spans="1:8" ht="33.75" x14ac:dyDescent="0.2">
      <c r="A94" s="3" t="s">
        <v>121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33.75" x14ac:dyDescent="0.2">
      <c r="A95" s="3" t="s">
        <v>122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26.82</v>
      </c>
      <c r="H95" s="3" t="s">
        <v>73</v>
      </c>
    </row>
    <row r="96" spans="1:8" ht="33.75" x14ac:dyDescent="0.2">
      <c r="A96" s="3" t="s">
        <v>123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0</v>
      </c>
      <c r="H96" s="3" t="s">
        <v>73</v>
      </c>
    </row>
    <row r="97" spans="1:8" ht="33.75" x14ac:dyDescent="0.2">
      <c r="A97" s="3" t="s">
        <v>124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x14ac:dyDescent="0.2">
      <c r="A98" s="6" t="s">
        <v>125</v>
      </c>
      <c r="B98" s="7"/>
      <c r="C98" s="7"/>
      <c r="D98" s="7"/>
      <c r="E98" s="7"/>
      <c r="F98" s="7"/>
      <c r="G98" s="7"/>
      <c r="H98" s="8"/>
    </row>
    <row r="99" spans="1:8" ht="33.75" x14ac:dyDescent="0.2">
      <c r="A99" s="3" t="s">
        <v>126</v>
      </c>
      <c r="B99" s="3">
        <v>0</v>
      </c>
      <c r="C99" s="3" t="s">
        <v>15</v>
      </c>
      <c r="D99" s="3" t="s">
        <v>48</v>
      </c>
      <c r="E99" s="3">
        <v>0</v>
      </c>
      <c r="F99" s="3">
        <v>0</v>
      </c>
      <c r="G99" s="3">
        <v>4.59</v>
      </c>
      <c r="H99" s="3" t="s">
        <v>15</v>
      </c>
    </row>
    <row r="100" spans="1:8" ht="33.75" x14ac:dyDescent="0.2">
      <c r="A100" s="3" t="s">
        <v>127</v>
      </c>
      <c r="B100" s="3">
        <v>0</v>
      </c>
      <c r="C100" s="3" t="s">
        <v>15</v>
      </c>
      <c r="D100" s="3" t="s">
        <v>42</v>
      </c>
      <c r="E100" s="3">
        <v>0</v>
      </c>
      <c r="F100" s="3">
        <v>0</v>
      </c>
      <c r="G100" s="3">
        <v>4.07</v>
      </c>
      <c r="H100" s="3" t="s">
        <v>15</v>
      </c>
    </row>
    <row r="101" spans="1:8" ht="33.75" x14ac:dyDescent="0.2">
      <c r="A101" s="3" t="s">
        <v>128</v>
      </c>
      <c r="B101" s="3">
        <v>0</v>
      </c>
      <c r="C101" s="3" t="s">
        <v>15</v>
      </c>
      <c r="D101" s="3" t="s">
        <v>42</v>
      </c>
      <c r="E101" s="3">
        <v>0</v>
      </c>
      <c r="F101" s="3">
        <v>0</v>
      </c>
      <c r="G101" s="3">
        <v>8.65</v>
      </c>
      <c r="H101" s="3" t="s">
        <v>15</v>
      </c>
    </row>
    <row r="102" spans="1:8" ht="22.5" x14ac:dyDescent="0.2">
      <c r="A102" s="3" t="s">
        <v>129</v>
      </c>
      <c r="B102" s="3">
        <v>1</v>
      </c>
      <c r="C102" s="3" t="s">
        <v>82</v>
      </c>
      <c r="D102" s="3" t="s">
        <v>20</v>
      </c>
      <c r="E102" s="3">
        <v>0</v>
      </c>
      <c r="F102" s="3">
        <v>0</v>
      </c>
      <c r="G102" s="3">
        <v>0</v>
      </c>
      <c r="H102" s="3" t="s">
        <v>82</v>
      </c>
    </row>
    <row r="103" spans="1:8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48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86.52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43.26</v>
      </c>
      <c r="H107" s="3"/>
    </row>
    <row r="108" spans="1:8" s="10" customFormat="1" ht="12.75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408.07999999999993</v>
      </c>
      <c r="H108" s="9"/>
    </row>
    <row r="109" spans="1:8" x14ac:dyDescent="0.2">
      <c r="A109" s="36" t="s">
        <v>104</v>
      </c>
      <c r="B109" s="36"/>
      <c r="C109" s="36"/>
      <c r="D109" s="36"/>
      <c r="E109" s="36"/>
      <c r="F109" s="36"/>
      <c r="G109" s="36"/>
      <c r="H109" s="36"/>
    </row>
    <row r="110" spans="1:8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22.5" x14ac:dyDescent="0.2">
      <c r="A111" s="3" t="s">
        <v>137</v>
      </c>
      <c r="B111" s="3">
        <v>1</v>
      </c>
      <c r="C111" s="3" t="s">
        <v>82</v>
      </c>
      <c r="D111" s="3" t="s">
        <v>42</v>
      </c>
      <c r="E111" s="3">
        <v>0</v>
      </c>
      <c r="F111" s="3">
        <v>0</v>
      </c>
      <c r="G111" s="3">
        <v>0</v>
      </c>
      <c r="H111" s="3" t="s">
        <v>82</v>
      </c>
    </row>
    <row r="112" spans="1:8" ht="22.5" x14ac:dyDescent="0.2">
      <c r="A112" s="3" t="s">
        <v>138</v>
      </c>
      <c r="B112" s="3">
        <v>1</v>
      </c>
      <c r="C112" s="3" t="s">
        <v>82</v>
      </c>
      <c r="D112" s="3" t="s">
        <v>20</v>
      </c>
      <c r="E112" s="3">
        <v>0</v>
      </c>
      <c r="F112" s="3">
        <v>0</v>
      </c>
      <c r="G112" s="3">
        <v>0</v>
      </c>
      <c r="H112" s="3" t="s">
        <v>82</v>
      </c>
    </row>
    <row r="113" spans="1:8" ht="22.5" x14ac:dyDescent="0.2">
      <c r="A113" s="3" t="s">
        <v>139</v>
      </c>
      <c r="B113" s="3">
        <v>1</v>
      </c>
      <c r="C113" s="3" t="s">
        <v>82</v>
      </c>
      <c r="D113" s="3" t="s">
        <v>20</v>
      </c>
      <c r="E113" s="3">
        <v>0</v>
      </c>
      <c r="F113" s="3">
        <v>0</v>
      </c>
      <c r="G113" s="3">
        <v>0</v>
      </c>
      <c r="H113" s="3" t="s">
        <v>82</v>
      </c>
    </row>
    <row r="114" spans="1:8" ht="33.75" x14ac:dyDescent="0.2">
      <c r="A114" s="3" t="s">
        <v>140</v>
      </c>
      <c r="B114" s="3">
        <v>0</v>
      </c>
      <c r="C114" s="3" t="s">
        <v>15</v>
      </c>
      <c r="D114" s="3" t="s">
        <v>72</v>
      </c>
      <c r="E114" s="3">
        <v>0</v>
      </c>
      <c r="F114" s="3">
        <v>0</v>
      </c>
      <c r="G114" s="3">
        <v>43.26</v>
      </c>
      <c r="H114" s="3" t="s">
        <v>15</v>
      </c>
    </row>
    <row r="115" spans="1:8" ht="33.75" x14ac:dyDescent="0.2">
      <c r="A115" s="3" t="s">
        <v>141</v>
      </c>
      <c r="B115" s="3">
        <v>0</v>
      </c>
      <c r="C115" s="3" t="s">
        <v>15</v>
      </c>
      <c r="D115" s="3" t="s">
        <v>72</v>
      </c>
      <c r="E115" s="3">
        <v>0</v>
      </c>
      <c r="F115" s="3">
        <v>0</v>
      </c>
      <c r="G115" s="3">
        <v>34.61</v>
      </c>
      <c r="H115" s="3" t="s">
        <v>15</v>
      </c>
    </row>
    <row r="116" spans="1:8" ht="33.75" x14ac:dyDescent="0.2">
      <c r="A116" s="3" t="s">
        <v>142</v>
      </c>
      <c r="B116" s="3">
        <v>0</v>
      </c>
      <c r="C116" s="3" t="s">
        <v>15</v>
      </c>
      <c r="D116" s="3" t="s">
        <v>42</v>
      </c>
      <c r="E116" s="3">
        <v>0</v>
      </c>
      <c r="F116" s="3">
        <v>0</v>
      </c>
      <c r="G116" s="3">
        <v>4.33</v>
      </c>
      <c r="H116" s="3" t="s">
        <v>15</v>
      </c>
    </row>
    <row r="117" spans="1:8" ht="33.75" x14ac:dyDescent="0.2">
      <c r="A117" s="3" t="s">
        <v>143</v>
      </c>
      <c r="B117" s="3">
        <v>0</v>
      </c>
      <c r="C117" s="3" t="s">
        <v>15</v>
      </c>
      <c r="D117" s="3" t="s">
        <v>42</v>
      </c>
      <c r="E117" s="3">
        <v>0</v>
      </c>
      <c r="F117" s="3">
        <v>0</v>
      </c>
      <c r="G117" s="3">
        <v>0</v>
      </c>
      <c r="H117" s="3" t="s">
        <v>15</v>
      </c>
    </row>
    <row r="118" spans="1:8" ht="33.75" x14ac:dyDescent="0.2">
      <c r="A118" s="3" t="s">
        <v>144</v>
      </c>
      <c r="B118" s="3">
        <v>0</v>
      </c>
      <c r="C118" s="3" t="s">
        <v>15</v>
      </c>
      <c r="D118" s="3" t="s">
        <v>20</v>
      </c>
      <c r="E118" s="3">
        <v>0</v>
      </c>
      <c r="F118" s="3">
        <v>0</v>
      </c>
      <c r="G118" s="3">
        <v>0</v>
      </c>
      <c r="H118" s="3" t="s">
        <v>15</v>
      </c>
    </row>
    <row r="119" spans="1:8" ht="56.25" x14ac:dyDescent="0.2">
      <c r="A119" s="3" t="s">
        <v>145</v>
      </c>
      <c r="B119" s="3">
        <v>1</v>
      </c>
      <c r="C119" s="3" t="s">
        <v>15</v>
      </c>
      <c r="D119" s="3" t="s">
        <v>72</v>
      </c>
      <c r="E119" s="3">
        <v>1000</v>
      </c>
      <c r="F119" s="3">
        <v>8.65</v>
      </c>
      <c r="G119" s="3">
        <v>8.65</v>
      </c>
      <c r="H119" s="3" t="s">
        <v>15</v>
      </c>
    </row>
    <row r="120" spans="1:8" ht="45" x14ac:dyDescent="0.2">
      <c r="A120" s="3" t="s">
        <v>146</v>
      </c>
      <c r="B120" s="3">
        <v>0</v>
      </c>
      <c r="C120" s="3" t="s">
        <v>15</v>
      </c>
      <c r="D120" s="3" t="s">
        <v>72</v>
      </c>
      <c r="E120" s="3">
        <v>0</v>
      </c>
      <c r="F120" s="3">
        <v>0</v>
      </c>
      <c r="G120" s="3">
        <v>30.02</v>
      </c>
      <c r="H120" s="3" t="s">
        <v>15</v>
      </c>
    </row>
    <row r="121" spans="1:8" ht="22.5" x14ac:dyDescent="0.2">
      <c r="A121" s="3" t="s">
        <v>147</v>
      </c>
      <c r="B121" s="3">
        <v>1</v>
      </c>
      <c r="C121" s="3" t="s">
        <v>82</v>
      </c>
      <c r="D121" s="3" t="s">
        <v>20</v>
      </c>
      <c r="E121" s="3">
        <v>0</v>
      </c>
      <c r="F121" s="3">
        <v>0</v>
      </c>
      <c r="G121" s="3">
        <v>4.5</v>
      </c>
      <c r="H121" s="3" t="s">
        <v>82</v>
      </c>
    </row>
    <row r="122" spans="1:8" x14ac:dyDescent="0.2">
      <c r="A122" s="3" t="s">
        <v>148</v>
      </c>
      <c r="B122" s="3">
        <v>2</v>
      </c>
      <c r="C122" s="3" t="s">
        <v>131</v>
      </c>
      <c r="D122" s="3" t="s">
        <v>42</v>
      </c>
      <c r="E122" s="3">
        <v>0</v>
      </c>
      <c r="F122" s="3">
        <v>0</v>
      </c>
      <c r="G122" s="3">
        <v>4.1500000000000004</v>
      </c>
      <c r="H122" s="3"/>
    </row>
    <row r="123" spans="1:8" ht="33.75" x14ac:dyDescent="0.2">
      <c r="A123" s="3" t="s">
        <v>149</v>
      </c>
      <c r="B123" s="3">
        <v>0</v>
      </c>
      <c r="C123" s="3" t="s">
        <v>15</v>
      </c>
      <c r="D123" s="3" t="s">
        <v>20</v>
      </c>
      <c r="E123" s="3">
        <v>0</v>
      </c>
      <c r="F123" s="3">
        <v>0</v>
      </c>
      <c r="G123" s="3">
        <v>10.08</v>
      </c>
      <c r="H123" s="3" t="s">
        <v>15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72</v>
      </c>
      <c r="E124" s="3">
        <v>1000</v>
      </c>
      <c r="F124" s="3">
        <v>33.159999999999997</v>
      </c>
      <c r="G124" s="3">
        <v>33.159999999999997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8.65</v>
      </c>
      <c r="G125" s="3">
        <v>8.65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72</v>
      </c>
      <c r="E126" s="3">
        <v>1000</v>
      </c>
      <c r="F126" s="3">
        <v>52.03</v>
      </c>
      <c r="G126" s="3">
        <v>52.03</v>
      </c>
      <c r="H126" s="3"/>
    </row>
    <row r="127" spans="1:8" ht="33.75" x14ac:dyDescent="0.2">
      <c r="A127" s="3" t="s">
        <v>153</v>
      </c>
      <c r="B127" s="3">
        <v>0</v>
      </c>
      <c r="C127" s="3" t="s">
        <v>15</v>
      </c>
      <c r="D127" s="3" t="s">
        <v>20</v>
      </c>
      <c r="E127" s="3">
        <v>0</v>
      </c>
      <c r="F127" s="3">
        <v>0</v>
      </c>
      <c r="G127" s="3">
        <v>4.59</v>
      </c>
      <c r="H127" s="3" t="s">
        <v>15</v>
      </c>
    </row>
    <row r="128" spans="1:8" ht="33.75" x14ac:dyDescent="0.2">
      <c r="A128" s="3" t="s">
        <v>154</v>
      </c>
      <c r="B128" s="3">
        <v>0</v>
      </c>
      <c r="C128" s="3" t="s">
        <v>15</v>
      </c>
      <c r="D128" s="3" t="s">
        <v>20</v>
      </c>
      <c r="E128" s="3">
        <v>0</v>
      </c>
      <c r="F128" s="3">
        <v>0</v>
      </c>
      <c r="G128" s="3">
        <v>0</v>
      </c>
      <c r="H128" s="3" t="s">
        <v>15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20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45" x14ac:dyDescent="0.2">
      <c r="A130" s="3" t="s">
        <v>157</v>
      </c>
      <c r="B130" s="3">
        <v>0</v>
      </c>
      <c r="C130" s="3" t="s">
        <v>15</v>
      </c>
      <c r="D130" s="3" t="s">
        <v>72</v>
      </c>
      <c r="E130" s="3">
        <v>0</v>
      </c>
      <c r="F130" s="3">
        <v>0</v>
      </c>
      <c r="G130" s="3">
        <v>60.56</v>
      </c>
      <c r="H130" s="3" t="s">
        <v>15</v>
      </c>
    </row>
    <row r="131" spans="1:8" ht="45" x14ac:dyDescent="0.2">
      <c r="A131" s="3" t="s">
        <v>158</v>
      </c>
      <c r="B131" s="3">
        <v>0</v>
      </c>
      <c r="C131" s="3" t="s">
        <v>15</v>
      </c>
      <c r="D131" s="3" t="s">
        <v>72</v>
      </c>
      <c r="E131" s="3">
        <v>0</v>
      </c>
      <c r="F131" s="3">
        <v>0</v>
      </c>
      <c r="G131" s="3">
        <v>42.39</v>
      </c>
      <c r="H131" s="3" t="s">
        <v>15</v>
      </c>
    </row>
    <row r="132" spans="1:8" ht="45" x14ac:dyDescent="0.2">
      <c r="A132" s="3" t="s">
        <v>159</v>
      </c>
      <c r="B132" s="3">
        <v>0</v>
      </c>
      <c r="C132" s="3" t="s">
        <v>15</v>
      </c>
      <c r="D132" s="3" t="s">
        <v>72</v>
      </c>
      <c r="E132" s="3">
        <v>0</v>
      </c>
      <c r="F132" s="3">
        <v>0</v>
      </c>
      <c r="G132" s="3">
        <v>51.91</v>
      </c>
      <c r="H132" s="3" t="s">
        <v>15</v>
      </c>
    </row>
    <row r="133" spans="1:8" ht="45" x14ac:dyDescent="0.2">
      <c r="A133" s="3" t="s">
        <v>160</v>
      </c>
      <c r="B133" s="3">
        <v>0</v>
      </c>
      <c r="C133" s="3" t="s">
        <v>15</v>
      </c>
      <c r="D133" s="3" t="s">
        <v>72</v>
      </c>
      <c r="E133" s="3">
        <v>0</v>
      </c>
      <c r="F133" s="3">
        <v>0</v>
      </c>
      <c r="G133" s="3">
        <v>44.12</v>
      </c>
      <c r="H133" s="3" t="s">
        <v>15</v>
      </c>
    </row>
    <row r="134" spans="1:8" ht="45" x14ac:dyDescent="0.2">
      <c r="A134" s="3" t="s">
        <v>161</v>
      </c>
      <c r="B134" s="3">
        <v>0</v>
      </c>
      <c r="C134" s="3" t="s">
        <v>15</v>
      </c>
      <c r="D134" s="3" t="s">
        <v>72</v>
      </c>
      <c r="E134" s="3">
        <v>0</v>
      </c>
      <c r="F134" s="3">
        <v>0</v>
      </c>
      <c r="G134" s="3">
        <v>25.95</v>
      </c>
      <c r="H134" s="3" t="s">
        <v>15</v>
      </c>
    </row>
    <row r="135" spans="1:8" ht="33.75" x14ac:dyDescent="0.2">
      <c r="A135" s="3" t="s">
        <v>162</v>
      </c>
      <c r="B135" s="3">
        <v>0</v>
      </c>
      <c r="C135" s="3" t="s">
        <v>15</v>
      </c>
      <c r="D135" s="3" t="s">
        <v>72</v>
      </c>
      <c r="E135" s="3">
        <v>0</v>
      </c>
      <c r="F135" s="3">
        <v>0</v>
      </c>
      <c r="G135" s="3">
        <v>7.79</v>
      </c>
      <c r="H135" s="3" t="s">
        <v>15</v>
      </c>
    </row>
    <row r="136" spans="1:8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x14ac:dyDescent="0.2">
      <c r="A137" s="3" t="s">
        <v>163</v>
      </c>
      <c r="B137" s="3">
        <v>0</v>
      </c>
      <c r="C137" s="3" t="s">
        <v>131</v>
      </c>
      <c r="D137" s="3" t="s">
        <v>48</v>
      </c>
      <c r="E137" s="3">
        <v>0</v>
      </c>
      <c r="F137" s="3">
        <v>0</v>
      </c>
      <c r="G137" s="3">
        <v>9.52</v>
      </c>
      <c r="H137" s="3"/>
    </row>
    <row r="138" spans="1:8" ht="22.5" x14ac:dyDescent="0.2">
      <c r="A138" s="3" t="s">
        <v>164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17.989999999999998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22.5" x14ac:dyDescent="0.2">
      <c r="A141" s="3" t="s">
        <v>167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168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25.95</v>
      </c>
      <c r="H152" s="3"/>
    </row>
    <row r="153" spans="1:8" ht="22.5" x14ac:dyDescent="0.2">
      <c r="A153" s="3" t="s">
        <v>179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4.33</v>
      </c>
      <c r="H153" s="3"/>
    </row>
    <row r="154" spans="1:8" s="10" customFormat="1" ht="12.75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528.54000000000008</v>
      </c>
      <c r="H154" s="9"/>
    </row>
    <row r="155" spans="1:8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20</v>
      </c>
      <c r="E156" s="3">
        <v>4</v>
      </c>
      <c r="F156" s="3">
        <v>99.3</v>
      </c>
      <c r="G156" s="3">
        <v>144.97800000000001</v>
      </c>
      <c r="H156" s="3" t="s">
        <v>156</v>
      </c>
    </row>
    <row r="157" spans="1:8" s="10" customFormat="1" ht="12.75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144.97800000000001</v>
      </c>
      <c r="H157" s="9"/>
    </row>
    <row r="158" spans="1:8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ht="22.5" x14ac:dyDescent="0.2">
      <c r="A159" s="3" t="s">
        <v>185</v>
      </c>
      <c r="B159" s="3">
        <v>2</v>
      </c>
      <c r="C159" s="3" t="s">
        <v>131</v>
      </c>
      <c r="D159" s="3" t="s">
        <v>72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</v>
      </c>
      <c r="C160" s="3" t="s">
        <v>23</v>
      </c>
      <c r="D160" s="3" t="s">
        <v>72</v>
      </c>
      <c r="E160" s="3">
        <v>0</v>
      </c>
      <c r="F160" s="3">
        <v>0</v>
      </c>
      <c r="G160" s="3">
        <v>0</v>
      </c>
      <c r="H160" s="3" t="s">
        <v>24</v>
      </c>
    </row>
    <row r="161" spans="1:8" ht="33.75" x14ac:dyDescent="0.2">
      <c r="A161" s="3" t="s">
        <v>187</v>
      </c>
      <c r="B161" s="3">
        <v>5</v>
      </c>
      <c r="C161" s="3" t="s">
        <v>41</v>
      </c>
      <c r="D161" s="3" t="s">
        <v>72</v>
      </c>
      <c r="E161" s="3">
        <v>0</v>
      </c>
      <c r="F161" s="3">
        <v>0</v>
      </c>
      <c r="G161" s="3">
        <v>0</v>
      </c>
      <c r="H161" s="3" t="s">
        <v>43</v>
      </c>
    </row>
    <row r="162" spans="1:8" s="10" customFormat="1" ht="12.75" x14ac:dyDescent="0.2">
      <c r="A162" s="37" t="s">
        <v>188</v>
      </c>
      <c r="B162" s="37"/>
      <c r="C162" s="37"/>
      <c r="D162" s="37"/>
      <c r="E162" s="37"/>
      <c r="F162" s="37"/>
      <c r="G162" s="9">
        <f>SUM(G159:G161)</f>
        <v>0</v>
      </c>
      <c r="H162" s="9"/>
    </row>
    <row r="163" spans="1:8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ht="22.5" x14ac:dyDescent="0.2">
      <c r="A164" s="3" t="s">
        <v>190</v>
      </c>
      <c r="B164" s="3">
        <v>2</v>
      </c>
      <c r="C164" s="3" t="s">
        <v>131</v>
      </c>
      <c r="D164" s="3" t="s">
        <v>72</v>
      </c>
      <c r="E164" s="3">
        <v>0</v>
      </c>
      <c r="F164" s="3">
        <v>0</v>
      </c>
      <c r="G164" s="3">
        <v>6.07</v>
      </c>
      <c r="H164" s="3"/>
    </row>
    <row r="165" spans="1:8" x14ac:dyDescent="0.2">
      <c r="A165" s="3" t="s">
        <v>191</v>
      </c>
      <c r="B165" s="3">
        <v>2</v>
      </c>
      <c r="C165" s="3" t="s">
        <v>131</v>
      </c>
      <c r="D165" s="3" t="s">
        <v>72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192</v>
      </c>
      <c r="B166" s="3">
        <v>1</v>
      </c>
      <c r="C166" s="3" t="s">
        <v>131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s="10" customFormat="1" ht="12.75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6.07</v>
      </c>
      <c r="H167" s="9"/>
    </row>
    <row r="168" spans="1:8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56.25" x14ac:dyDescent="0.2">
      <c r="A169" s="3" t="s">
        <v>195</v>
      </c>
      <c r="B169" s="3">
        <v>1</v>
      </c>
      <c r="C169" s="3" t="s">
        <v>10</v>
      </c>
      <c r="D169" s="3" t="s">
        <v>72</v>
      </c>
      <c r="E169" s="3">
        <v>0</v>
      </c>
      <c r="F169" s="3">
        <v>0</v>
      </c>
      <c r="G169" s="3">
        <v>0</v>
      </c>
      <c r="H169" s="3" t="s">
        <v>26</v>
      </c>
    </row>
    <row r="170" spans="1:8" ht="45" x14ac:dyDescent="0.2">
      <c r="A170" s="3" t="s">
        <v>196</v>
      </c>
      <c r="B170" s="3">
        <v>1</v>
      </c>
      <c r="C170" s="3" t="s">
        <v>131</v>
      </c>
      <c r="D170" s="3" t="s">
        <v>72</v>
      </c>
      <c r="E170" s="3">
        <v>0</v>
      </c>
      <c r="F170" s="3">
        <v>0</v>
      </c>
      <c r="G170" s="3">
        <v>0</v>
      </c>
      <c r="H170" s="3"/>
    </row>
    <row r="171" spans="1:8" s="10" customFormat="1" ht="12.75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33.75" x14ac:dyDescent="0.2">
      <c r="A173" s="3" t="s">
        <v>199</v>
      </c>
      <c r="B173" s="3">
        <v>0</v>
      </c>
      <c r="C173" s="3" t="s">
        <v>200</v>
      </c>
      <c r="D173" s="3" t="s">
        <v>72</v>
      </c>
      <c r="E173" s="3">
        <v>0</v>
      </c>
      <c r="F173" s="3">
        <v>0</v>
      </c>
      <c r="G173" s="3">
        <v>4.5</v>
      </c>
      <c r="H173" s="3" t="s">
        <v>200</v>
      </c>
    </row>
    <row r="174" spans="1:8" ht="33.75" x14ac:dyDescent="0.2">
      <c r="A174" s="3" t="s">
        <v>201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4.1500000000000004</v>
      </c>
      <c r="H174" s="3" t="s">
        <v>200</v>
      </c>
    </row>
    <row r="175" spans="1:8" s="10" customFormat="1" ht="12.75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8.65</v>
      </c>
      <c r="H175" s="9"/>
    </row>
    <row r="176" spans="1:8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33.75" x14ac:dyDescent="0.2">
      <c r="A177" s="3" t="s">
        <v>204</v>
      </c>
      <c r="B177" s="3">
        <v>0</v>
      </c>
      <c r="C177" s="3" t="s">
        <v>131</v>
      </c>
      <c r="D177" s="3"/>
      <c r="E177" s="3">
        <v>0</v>
      </c>
      <c r="F177" s="3">
        <v>0</v>
      </c>
      <c r="G177" s="3">
        <v>67.007999999999996</v>
      </c>
      <c r="H177" s="3"/>
    </row>
    <row r="178" spans="1:8" s="10" customFormat="1" ht="12.75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67.007999999999996</v>
      </c>
      <c r="H178" s="9"/>
    </row>
    <row r="179" spans="1:8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x14ac:dyDescent="0.2">
      <c r="A180" s="36" t="s">
        <v>54</v>
      </c>
      <c r="B180" s="36"/>
      <c r="C180" s="36"/>
      <c r="D180" s="36"/>
      <c r="E180" s="36"/>
      <c r="F180" s="36"/>
      <c r="G180" s="36"/>
      <c r="H180" s="36"/>
    </row>
    <row r="181" spans="1:8" ht="22.5" x14ac:dyDescent="0.2">
      <c r="A181" s="3" t="s">
        <v>207</v>
      </c>
      <c r="B181" s="3">
        <v>0</v>
      </c>
      <c r="C181" s="3" t="s">
        <v>131</v>
      </c>
      <c r="D181" s="3" t="s">
        <v>48</v>
      </c>
      <c r="E181" s="3">
        <v>0</v>
      </c>
      <c r="F181" s="3">
        <v>0</v>
      </c>
      <c r="G181" s="3">
        <v>31.64</v>
      </c>
      <c r="H181" s="3"/>
    </row>
    <row r="182" spans="1:8" ht="22.5" x14ac:dyDescent="0.2">
      <c r="A182" s="3" t="s">
        <v>208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209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s="10" customFormat="1" ht="12.75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31.64</v>
      </c>
      <c r="H184" s="9"/>
    </row>
    <row r="185" spans="1:8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x14ac:dyDescent="0.2">
      <c r="A186" s="3" t="s">
        <v>212</v>
      </c>
      <c r="B186" s="3">
        <v>1</v>
      </c>
      <c r="C186" s="3" t="s">
        <v>10</v>
      </c>
      <c r="D186" s="3" t="s">
        <v>72</v>
      </c>
      <c r="E186" s="3">
        <v>0</v>
      </c>
      <c r="F186" s="3">
        <v>0</v>
      </c>
      <c r="G186" s="3">
        <v>13.54</v>
      </c>
      <c r="H186" s="3" t="s">
        <v>26</v>
      </c>
    </row>
    <row r="187" spans="1:8" x14ac:dyDescent="0.2">
      <c r="A187" s="3" t="s">
        <v>213</v>
      </c>
      <c r="B187" s="3">
        <v>1</v>
      </c>
      <c r="C187" s="3" t="s">
        <v>131</v>
      </c>
      <c r="D187" s="3" t="s">
        <v>72</v>
      </c>
      <c r="E187" s="3">
        <v>0</v>
      </c>
      <c r="F187" s="3">
        <v>0</v>
      </c>
      <c r="G187" s="3">
        <v>6.79</v>
      </c>
      <c r="H187" s="3"/>
    </row>
    <row r="188" spans="1:8" ht="22.5" x14ac:dyDescent="0.2">
      <c r="A188" s="3" t="s">
        <v>214</v>
      </c>
      <c r="B188" s="3">
        <v>1</v>
      </c>
      <c r="C188" s="3" t="s">
        <v>215</v>
      </c>
      <c r="D188" s="3" t="s">
        <v>20</v>
      </c>
      <c r="E188" s="3">
        <v>0</v>
      </c>
      <c r="F188" s="3">
        <v>0</v>
      </c>
      <c r="G188" s="3">
        <v>0</v>
      </c>
      <c r="H188" s="3" t="s">
        <v>216</v>
      </c>
    </row>
    <row r="189" spans="1:8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x14ac:dyDescent="0.2">
      <c r="A190" s="3" t="s">
        <v>217</v>
      </c>
      <c r="B190" s="3">
        <v>0</v>
      </c>
      <c r="C190" s="3" t="s">
        <v>131</v>
      </c>
      <c r="D190" s="3" t="s">
        <v>48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218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219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s="10" customFormat="1" ht="12.75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20.329999999999998</v>
      </c>
      <c r="H193" s="9"/>
    </row>
    <row r="194" spans="1:8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x14ac:dyDescent="0.2">
      <c r="A195" s="3" t="s">
        <v>222</v>
      </c>
      <c r="B195" s="3">
        <v>1</v>
      </c>
      <c r="C195" s="3" t="s">
        <v>131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33.75" x14ac:dyDescent="0.2">
      <c r="A196" s="3" t="s">
        <v>223</v>
      </c>
      <c r="B196" s="3">
        <v>1</v>
      </c>
      <c r="C196" s="3" t="s">
        <v>224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1</v>
      </c>
      <c r="C197" s="3" t="s">
        <v>131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131</v>
      </c>
      <c r="D198" s="3" t="s">
        <v>72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131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1</v>
      </c>
      <c r="C201" s="3" t="s">
        <v>10</v>
      </c>
      <c r="D201" s="3" t="s">
        <v>20</v>
      </c>
      <c r="E201" s="3">
        <v>0</v>
      </c>
      <c r="F201" s="3">
        <v>0</v>
      </c>
      <c r="G201" s="3">
        <v>0</v>
      </c>
      <c r="H201" s="3" t="s">
        <v>26</v>
      </c>
    </row>
    <row r="202" spans="1:8" ht="33.75" x14ac:dyDescent="0.2">
      <c r="A202" s="3" t="s">
        <v>231</v>
      </c>
      <c r="B202" s="3">
        <v>1</v>
      </c>
      <c r="C202" s="3" t="s">
        <v>232</v>
      </c>
      <c r="D202" s="3" t="s">
        <v>72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3</v>
      </c>
      <c r="C203" s="3" t="s">
        <v>47</v>
      </c>
      <c r="D203" s="3" t="s">
        <v>11</v>
      </c>
      <c r="E203" s="3">
        <v>0</v>
      </c>
      <c r="F203" s="3">
        <v>0</v>
      </c>
      <c r="G203" s="3">
        <v>0</v>
      </c>
      <c r="H203" s="3" t="s">
        <v>49</v>
      </c>
    </row>
    <row r="204" spans="1:8" ht="22.5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2020.2500000000002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87" workbookViewId="0">
      <selection activeCell="A239" sqref="A239"/>
    </sheetView>
  </sheetViews>
  <sheetFormatPr defaultRowHeight="11.25" x14ac:dyDescent="0.2"/>
  <cols>
    <col min="1" max="1" width="39" style="4" customWidth="1"/>
    <col min="2" max="2" width="4.5703125" style="4" customWidth="1"/>
    <col min="3" max="3" width="15.5703125" style="4" customWidth="1"/>
    <col min="4" max="7" width="9.140625" style="4"/>
    <col min="8" max="8" width="21.85546875" style="4" customWidth="1"/>
    <col min="9" max="16384" width="9.140625" style="4"/>
  </cols>
  <sheetData>
    <row r="1" spans="1:9" s="1" customFormat="1" ht="15.75" x14ac:dyDescent="0.25">
      <c r="A1" s="5" t="s">
        <v>239</v>
      </c>
    </row>
    <row r="2" spans="1:9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9" ht="67.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x14ac:dyDescent="0.2">
      <c r="A4" s="26" t="s">
        <v>244</v>
      </c>
      <c r="B4" s="13"/>
      <c r="C4" s="13"/>
      <c r="D4" s="12"/>
      <c r="E4" s="12"/>
      <c r="F4" s="12"/>
      <c r="G4" s="12">
        <v>214.29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179.1</v>
      </c>
      <c r="F6" s="3">
        <v>2.42</v>
      </c>
      <c r="G6" s="25">
        <f t="shared" ref="G6:G25" si="0">ROUND(E6*F6*B6/1000,2)</f>
        <v>130.03</v>
      </c>
      <c r="H6" s="3" t="s">
        <v>12</v>
      </c>
      <c r="I6" s="2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179.1</v>
      </c>
      <c r="F7" s="3">
        <v>3.42</v>
      </c>
      <c r="G7" s="25">
        <f t="shared" si="0"/>
        <v>7.35</v>
      </c>
      <c r="H7" s="3"/>
      <c r="I7" s="24"/>
    </row>
    <row r="8" spans="1:9" ht="11.25" customHeight="1" x14ac:dyDescent="0.2">
      <c r="A8" s="3" t="s">
        <v>14</v>
      </c>
      <c r="B8" s="3">
        <v>52</v>
      </c>
      <c r="C8" s="3" t="s">
        <v>15</v>
      </c>
      <c r="D8" s="3" t="s">
        <v>11</v>
      </c>
      <c r="E8" s="3">
        <v>626.9</v>
      </c>
      <c r="F8" s="3">
        <v>2.11</v>
      </c>
      <c r="G8" s="25">
        <f t="shared" si="0"/>
        <v>68.78</v>
      </c>
      <c r="H8" s="3" t="s">
        <v>16</v>
      </c>
      <c r="I8" s="24"/>
    </row>
    <row r="9" spans="1:9" ht="11.25" customHeight="1" x14ac:dyDescent="0.2">
      <c r="A9" s="3" t="s">
        <v>17</v>
      </c>
      <c r="B9" s="3">
        <v>12</v>
      </c>
      <c r="C9" s="3" t="s">
        <v>10</v>
      </c>
      <c r="D9" s="3" t="s">
        <v>11</v>
      </c>
      <c r="E9" s="3">
        <v>626.9</v>
      </c>
      <c r="F9" s="3">
        <v>2.69</v>
      </c>
      <c r="G9" s="25">
        <f t="shared" si="0"/>
        <v>20.239999999999998</v>
      </c>
      <c r="H9" s="3"/>
      <c r="I9" s="24"/>
    </row>
    <row r="10" spans="1:9" ht="11.25" customHeight="1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54.5</v>
      </c>
      <c r="F10" s="3">
        <v>3.26</v>
      </c>
      <c r="G10" s="25">
        <f t="shared" si="0"/>
        <v>53.3</v>
      </c>
      <c r="H10" s="3" t="s">
        <v>16</v>
      </c>
      <c r="I10" s="24"/>
    </row>
    <row r="11" spans="1:9" ht="11.25" customHeight="1" x14ac:dyDescent="0.2">
      <c r="A11" s="3" t="s">
        <v>19</v>
      </c>
      <c r="B11" s="3">
        <v>52</v>
      </c>
      <c r="C11" s="3" t="s">
        <v>10</v>
      </c>
      <c r="D11" s="3" t="s">
        <v>20</v>
      </c>
      <c r="E11" s="3">
        <v>20</v>
      </c>
      <c r="F11" s="3">
        <v>20.81</v>
      </c>
      <c r="G11" s="25">
        <f t="shared" si="0"/>
        <v>21.64</v>
      </c>
      <c r="H11" s="3" t="s">
        <v>12</v>
      </c>
      <c r="I11" s="24"/>
    </row>
    <row r="12" spans="1:9" ht="11.25" customHeight="1" x14ac:dyDescent="0.2">
      <c r="A12" s="3" t="s">
        <v>21</v>
      </c>
      <c r="B12" s="3">
        <v>300</v>
      </c>
      <c r="C12" s="3" t="s">
        <v>10</v>
      </c>
      <c r="D12" s="3" t="s">
        <v>11</v>
      </c>
      <c r="E12" s="3">
        <v>4.4000000000000004</v>
      </c>
      <c r="F12" s="3">
        <v>3.45</v>
      </c>
      <c r="G12" s="25">
        <f t="shared" si="0"/>
        <v>4.55</v>
      </c>
      <c r="H12" s="3" t="s">
        <v>12</v>
      </c>
      <c r="I12" s="24"/>
    </row>
    <row r="13" spans="1:9" ht="11.25" customHeight="1" x14ac:dyDescent="0.2">
      <c r="A13" s="3" t="s">
        <v>22</v>
      </c>
      <c r="B13" s="3">
        <v>1</v>
      </c>
      <c r="C13" s="3" t="s">
        <v>23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24</v>
      </c>
      <c r="I13" s="24"/>
    </row>
    <row r="14" spans="1:9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62.8</v>
      </c>
      <c r="F14" s="3">
        <v>8.8699999999999992</v>
      </c>
      <c r="G14" s="25">
        <f t="shared" si="0"/>
        <v>0.56000000000000005</v>
      </c>
      <c r="H14" s="3" t="s">
        <v>26</v>
      </c>
      <c r="I14" s="24"/>
    </row>
    <row r="15" spans="1:9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2917.2</v>
      </c>
      <c r="F15" s="3">
        <v>2.95</v>
      </c>
      <c r="G15" s="25">
        <f t="shared" si="0"/>
        <v>8.61</v>
      </c>
      <c r="H15" s="3" t="s">
        <v>26</v>
      </c>
      <c r="I15" s="24"/>
    </row>
    <row r="16" spans="1:9" ht="11.25" customHeight="1" x14ac:dyDescent="0.2">
      <c r="A16" s="3" t="s">
        <v>28</v>
      </c>
      <c r="B16" s="3">
        <v>1</v>
      </c>
      <c r="C16" s="3" t="s">
        <v>10</v>
      </c>
      <c r="D16" s="3" t="s">
        <v>20</v>
      </c>
      <c r="E16" s="3">
        <v>128</v>
      </c>
      <c r="F16" s="3">
        <v>1.83</v>
      </c>
      <c r="G16" s="25">
        <f t="shared" si="0"/>
        <v>0.23</v>
      </c>
      <c r="H16" s="3" t="s">
        <v>26</v>
      </c>
      <c r="I16" s="24"/>
    </row>
    <row r="17" spans="1:9" ht="11.25" customHeight="1" x14ac:dyDescent="0.2">
      <c r="A17" s="3" t="s">
        <v>29</v>
      </c>
      <c r="B17" s="3">
        <v>1</v>
      </c>
      <c r="C17" s="3" t="s">
        <v>10</v>
      </c>
      <c r="D17" s="3" t="s">
        <v>20</v>
      </c>
      <c r="E17" s="3">
        <v>0</v>
      </c>
      <c r="F17" s="3">
        <v>0</v>
      </c>
      <c r="G17" s="25">
        <f t="shared" si="0"/>
        <v>0</v>
      </c>
      <c r="H17" s="3" t="s">
        <v>26</v>
      </c>
      <c r="I17" s="24"/>
    </row>
    <row r="18" spans="1:9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8.6</v>
      </c>
      <c r="F18" s="3">
        <v>4.28</v>
      </c>
      <c r="G18" s="25">
        <f t="shared" si="0"/>
        <v>7.0000000000000007E-2</v>
      </c>
      <c r="H18" s="3" t="s">
        <v>31</v>
      </c>
      <c r="I18" s="24"/>
    </row>
    <row r="19" spans="1:9" ht="11.25" customHeight="1" x14ac:dyDescent="0.2">
      <c r="A19" s="3" t="s">
        <v>32</v>
      </c>
      <c r="B19" s="3">
        <v>1</v>
      </c>
      <c r="C19" s="3" t="s">
        <v>10</v>
      </c>
      <c r="D19" s="3" t="s">
        <v>20</v>
      </c>
      <c r="E19" s="3">
        <v>0</v>
      </c>
      <c r="F19" s="3">
        <v>0</v>
      </c>
      <c r="G19" s="25">
        <f t="shared" si="0"/>
        <v>0</v>
      </c>
      <c r="H19" s="3" t="s">
        <v>26</v>
      </c>
      <c r="I19" s="24"/>
    </row>
    <row r="20" spans="1:9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28.8</v>
      </c>
      <c r="F20" s="3">
        <v>2.77</v>
      </c>
      <c r="G20" s="25">
        <f t="shared" si="0"/>
        <v>0.08</v>
      </c>
      <c r="H20" s="3" t="s">
        <v>26</v>
      </c>
      <c r="I20" s="24"/>
    </row>
    <row r="21" spans="1:9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18</v>
      </c>
      <c r="F21" s="3">
        <v>2.64</v>
      </c>
      <c r="G21" s="25">
        <f t="shared" si="0"/>
        <v>0.05</v>
      </c>
      <c r="H21" s="3" t="s">
        <v>26</v>
      </c>
      <c r="I21" s="24"/>
    </row>
    <row r="22" spans="1:9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10.8</v>
      </c>
      <c r="F22" s="3">
        <v>5.32</v>
      </c>
      <c r="G22" s="25">
        <f t="shared" si="0"/>
        <v>0.06</v>
      </c>
      <c r="H22" s="3" t="s">
        <v>31</v>
      </c>
      <c r="I22" s="24"/>
    </row>
    <row r="23" spans="1:9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18</v>
      </c>
      <c r="F23" s="3">
        <v>2.64</v>
      </c>
      <c r="G23" s="25">
        <f t="shared" si="0"/>
        <v>0.05</v>
      </c>
      <c r="H23" s="3" t="s">
        <v>26</v>
      </c>
      <c r="I23" s="24"/>
    </row>
    <row r="24" spans="1:9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10.5</v>
      </c>
      <c r="F24" s="3">
        <v>2.14</v>
      </c>
      <c r="G24" s="25">
        <f t="shared" si="0"/>
        <v>0.02</v>
      </c>
      <c r="H24" s="3" t="s">
        <v>26</v>
      </c>
      <c r="I24" s="24"/>
    </row>
    <row r="25" spans="1:9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1562</v>
      </c>
      <c r="F25" s="3">
        <v>2.15</v>
      </c>
      <c r="G25" s="25">
        <f t="shared" si="0"/>
        <v>6.72</v>
      </c>
      <c r="H25" s="3" t="s">
        <v>31</v>
      </c>
      <c r="I25" s="24"/>
    </row>
    <row r="26" spans="1:9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9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3"/>
      <c r="G27" s="3">
        <v>0</v>
      </c>
      <c r="H27" s="3" t="s">
        <v>43</v>
      </c>
    </row>
    <row r="28" spans="1:9" ht="11.25" customHeight="1" x14ac:dyDescent="0.2">
      <c r="A28" s="3" t="s">
        <v>44</v>
      </c>
      <c r="B28" s="3">
        <v>5</v>
      </c>
      <c r="C28" s="3" t="s">
        <v>41</v>
      </c>
      <c r="D28" s="3" t="s">
        <v>20</v>
      </c>
      <c r="E28" s="3">
        <v>0</v>
      </c>
      <c r="F28" s="3"/>
      <c r="G28" s="3">
        <v>0</v>
      </c>
      <c r="H28" s="3" t="s">
        <v>43</v>
      </c>
    </row>
    <row r="29" spans="1:9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9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3"/>
      <c r="G30" s="3">
        <v>25.22</v>
      </c>
      <c r="H30" s="3" t="s">
        <v>49</v>
      </c>
    </row>
    <row r="31" spans="1:9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3"/>
      <c r="G31" s="3">
        <v>0</v>
      </c>
      <c r="H31" s="3" t="s">
        <v>51</v>
      </c>
    </row>
    <row r="32" spans="1:9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1167</v>
      </c>
      <c r="F32" s="3">
        <v>1.77</v>
      </c>
      <c r="G32" s="25">
        <f t="shared" ref="G32:G33" si="1">ROUND(E32*F32*B32/1000,2)</f>
        <v>2.0699999999999998</v>
      </c>
      <c r="H32" s="3" t="s">
        <v>26</v>
      </c>
      <c r="I32" s="24"/>
    </row>
    <row r="33" spans="1:9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1042</v>
      </c>
      <c r="F33" s="3">
        <v>1.77</v>
      </c>
      <c r="G33" s="25">
        <f t="shared" si="1"/>
        <v>1.84</v>
      </c>
      <c r="H33" s="3" t="s">
        <v>26</v>
      </c>
      <c r="I33" s="24"/>
    </row>
    <row r="34" spans="1:9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9" ht="11.25" customHeight="1" x14ac:dyDescent="0.2">
      <c r="A35" s="3" t="s">
        <v>55</v>
      </c>
      <c r="B35" s="3">
        <v>366</v>
      </c>
      <c r="C35" s="3" t="s">
        <v>10</v>
      </c>
      <c r="D35" s="3" t="s">
        <v>48</v>
      </c>
      <c r="E35" s="3">
        <v>20</v>
      </c>
      <c r="F35" s="3">
        <v>8.7899999999999991</v>
      </c>
      <c r="G35" s="25">
        <f t="shared" ref="G35:G36" si="2">ROUND(E35*F35*B35/1000,2)</f>
        <v>64.34</v>
      </c>
      <c r="H35" s="3"/>
      <c r="I35" s="24"/>
    </row>
    <row r="36" spans="1:9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41</v>
      </c>
      <c r="F36" s="3">
        <v>3.81</v>
      </c>
      <c r="G36" s="25">
        <f t="shared" si="2"/>
        <v>3.75</v>
      </c>
      <c r="H36" s="3"/>
      <c r="I36" s="24"/>
    </row>
    <row r="37" spans="1:9" s="10" customFormat="1" ht="11.25" customHeight="1" x14ac:dyDescent="0.2">
      <c r="A37" s="16" t="s">
        <v>57</v>
      </c>
      <c r="B37" s="17"/>
      <c r="C37" s="17"/>
      <c r="D37" s="17"/>
      <c r="E37" s="17"/>
      <c r="F37" s="18"/>
      <c r="G37" s="14">
        <f>SUM(G6:G36)</f>
        <v>419.56000000000006</v>
      </c>
      <c r="H37" s="14"/>
    </row>
    <row r="38" spans="1:9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9" ht="11.25" customHeight="1" x14ac:dyDescent="0.2">
      <c r="A39" s="3" t="s">
        <v>59</v>
      </c>
      <c r="B39" s="3">
        <v>366</v>
      </c>
      <c r="C39" s="3" t="s">
        <v>10</v>
      </c>
      <c r="D39" s="3" t="s">
        <v>60</v>
      </c>
      <c r="E39" s="3">
        <v>1.8</v>
      </c>
      <c r="F39" s="3">
        <v>232.98</v>
      </c>
      <c r="G39" s="25">
        <f t="shared" ref="G39" si="3">ROUND(E39*F39*B39/1000,2)</f>
        <v>153.49</v>
      </c>
      <c r="H39" s="3" t="s">
        <v>12</v>
      </c>
      <c r="I39" s="24"/>
    </row>
    <row r="40" spans="1:9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9" ht="11.25" customHeight="1" x14ac:dyDescent="0.2">
      <c r="A41" s="3" t="s">
        <v>61</v>
      </c>
      <c r="B41" s="3">
        <v>366</v>
      </c>
      <c r="C41" s="3" t="s">
        <v>10</v>
      </c>
      <c r="D41" s="3" t="s">
        <v>62</v>
      </c>
      <c r="E41" s="3">
        <v>1.8</v>
      </c>
      <c r="F41" s="3">
        <v>244.57</v>
      </c>
      <c r="G41" s="25">
        <f t="shared" ref="G41" si="4">ROUND(E41*F41*B41/1000,2)</f>
        <v>161.12</v>
      </c>
      <c r="H41" s="3"/>
      <c r="I41" s="24"/>
    </row>
    <row r="42" spans="1:9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14">
        <f>SUM(G39:G41)</f>
        <v>314.61</v>
      </c>
      <c r="H42" s="14"/>
    </row>
    <row r="43" spans="1:9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9" ht="11.25" customHeight="1" x14ac:dyDescent="0.2">
      <c r="A44" s="3" t="s">
        <v>65</v>
      </c>
      <c r="B44" s="3">
        <v>366</v>
      </c>
      <c r="C44" s="3" t="s">
        <v>15</v>
      </c>
      <c r="D44" s="3" t="s">
        <v>60</v>
      </c>
      <c r="E44" s="3">
        <v>0.58099999999999996</v>
      </c>
      <c r="F44" s="3">
        <v>537.61</v>
      </c>
      <c r="G44" s="25">
        <f t="shared" ref="G44" si="5">ROUND(E44*F44*B44/1000,2)</f>
        <v>114.32</v>
      </c>
      <c r="H44" s="3"/>
    </row>
    <row r="45" spans="1:9" s="10" customFormat="1" ht="11.25" customHeight="1" x14ac:dyDescent="0.2">
      <c r="A45" s="16" t="s">
        <v>66</v>
      </c>
      <c r="B45" s="17"/>
      <c r="C45" s="17"/>
      <c r="D45" s="17"/>
      <c r="E45" s="17"/>
      <c r="F45" s="18"/>
      <c r="G45" s="14">
        <f>SUM(G44)</f>
        <v>114.32</v>
      </c>
      <c r="H45" s="14"/>
    </row>
    <row r="46" spans="1:9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9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9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20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20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20</v>
      </c>
      <c r="E62" s="3">
        <v>0</v>
      </c>
      <c r="F62" s="3">
        <v>0</v>
      </c>
      <c r="G62" s="3">
        <v>4.33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9.08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8.2200000000000006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20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20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20</v>
      </c>
      <c r="E74" s="3">
        <v>0</v>
      </c>
      <c r="F74" s="3">
        <v>0</v>
      </c>
      <c r="G74" s="3">
        <v>4.33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17.3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43.26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20</v>
      </c>
      <c r="E79" s="3">
        <v>0</v>
      </c>
      <c r="F79" s="3">
        <v>0</v>
      </c>
      <c r="G79" s="3">
        <v>4.1500000000000004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20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20</v>
      </c>
      <c r="E81" s="3">
        <v>0</v>
      </c>
      <c r="F81" s="3">
        <v>0</v>
      </c>
      <c r="G81" s="3">
        <v>4.5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20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20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17.3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20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20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43.26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25.09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26.82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15</v>
      </c>
      <c r="D100" s="3" t="s">
        <v>48</v>
      </c>
      <c r="E100" s="3">
        <v>0</v>
      </c>
      <c r="F100" s="3">
        <v>0</v>
      </c>
      <c r="G100" s="3">
        <v>4.59</v>
      </c>
      <c r="H100" s="3" t="s">
        <v>15</v>
      </c>
    </row>
    <row r="101" spans="1:8" ht="11.25" customHeight="1" x14ac:dyDescent="0.2">
      <c r="A101" s="3" t="s">
        <v>127</v>
      </c>
      <c r="B101" s="3">
        <v>0</v>
      </c>
      <c r="C101" s="3" t="s">
        <v>15</v>
      </c>
      <c r="D101" s="3" t="s">
        <v>42</v>
      </c>
      <c r="E101" s="3">
        <v>0</v>
      </c>
      <c r="F101" s="3">
        <v>0</v>
      </c>
      <c r="G101" s="3">
        <v>4.07</v>
      </c>
      <c r="H101" s="3" t="s">
        <v>15</v>
      </c>
    </row>
    <row r="102" spans="1:8" ht="11.25" customHeight="1" x14ac:dyDescent="0.2">
      <c r="A102" s="3" t="s">
        <v>128</v>
      </c>
      <c r="B102" s="3">
        <v>0</v>
      </c>
      <c r="C102" s="3" t="s">
        <v>15</v>
      </c>
      <c r="D102" s="3" t="s">
        <v>42</v>
      </c>
      <c r="E102" s="3">
        <v>0</v>
      </c>
      <c r="F102" s="3">
        <v>0</v>
      </c>
      <c r="G102" s="3">
        <v>8.65</v>
      </c>
      <c r="H102" s="3" t="s">
        <v>15</v>
      </c>
    </row>
    <row r="103" spans="1:8" ht="11.25" customHeight="1" x14ac:dyDescent="0.2">
      <c r="A103" s="3" t="s">
        <v>129</v>
      </c>
      <c r="B103" s="3">
        <v>1</v>
      </c>
      <c r="C103" s="3" t="s">
        <v>82</v>
      </c>
      <c r="D103" s="3" t="s">
        <v>20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v>26.52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3">
        <v>23.26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274.73</v>
      </c>
      <c r="H109" s="14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138</v>
      </c>
      <c r="B113" s="3">
        <v>1</v>
      </c>
      <c r="C113" s="3" t="s">
        <v>82</v>
      </c>
      <c r="D113" s="3" t="s">
        <v>20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139</v>
      </c>
      <c r="B114" s="3">
        <v>1</v>
      </c>
      <c r="C114" s="3" t="s">
        <v>82</v>
      </c>
      <c r="D114" s="3" t="s">
        <v>20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140</v>
      </c>
      <c r="B115" s="3">
        <v>0</v>
      </c>
      <c r="C115" s="3" t="s">
        <v>15</v>
      </c>
      <c r="D115" s="3" t="s">
        <v>72</v>
      </c>
      <c r="E115" s="3">
        <v>0</v>
      </c>
      <c r="F115" s="3">
        <v>0</v>
      </c>
      <c r="G115" s="3">
        <v>43.26</v>
      </c>
      <c r="H115" s="3" t="s">
        <v>15</v>
      </c>
    </row>
    <row r="116" spans="1:8" ht="11.25" customHeight="1" x14ac:dyDescent="0.2">
      <c r="A116" s="3" t="s">
        <v>141</v>
      </c>
      <c r="B116" s="3">
        <v>0</v>
      </c>
      <c r="C116" s="3" t="s">
        <v>15</v>
      </c>
      <c r="D116" s="3" t="s">
        <v>72</v>
      </c>
      <c r="E116" s="3">
        <v>0</v>
      </c>
      <c r="F116" s="3">
        <v>0</v>
      </c>
      <c r="G116" s="3">
        <v>34.61</v>
      </c>
      <c r="H116" s="3" t="s">
        <v>15</v>
      </c>
    </row>
    <row r="117" spans="1:8" ht="11.25" customHeight="1" x14ac:dyDescent="0.2">
      <c r="A117" s="3" t="s">
        <v>142</v>
      </c>
      <c r="B117" s="3">
        <v>0</v>
      </c>
      <c r="C117" s="3" t="s">
        <v>15</v>
      </c>
      <c r="D117" s="3" t="s">
        <v>42</v>
      </c>
      <c r="E117" s="3">
        <v>0</v>
      </c>
      <c r="F117" s="3">
        <v>0</v>
      </c>
      <c r="G117" s="3">
        <v>4.33</v>
      </c>
      <c r="H117" s="3" t="s">
        <v>15</v>
      </c>
    </row>
    <row r="118" spans="1:8" ht="11.25" customHeight="1" x14ac:dyDescent="0.2">
      <c r="A118" s="3" t="s">
        <v>143</v>
      </c>
      <c r="B118" s="3">
        <v>0</v>
      </c>
      <c r="C118" s="3" t="s">
        <v>15</v>
      </c>
      <c r="D118" s="3" t="s">
        <v>42</v>
      </c>
      <c r="E118" s="3">
        <v>0</v>
      </c>
      <c r="F118" s="3">
        <v>0</v>
      </c>
      <c r="G118" s="3">
        <v>0</v>
      </c>
      <c r="H118" s="3" t="s">
        <v>15</v>
      </c>
    </row>
    <row r="119" spans="1:8" ht="11.25" customHeight="1" x14ac:dyDescent="0.2">
      <c r="A119" s="3" t="s">
        <v>144</v>
      </c>
      <c r="B119" s="3">
        <v>0</v>
      </c>
      <c r="C119" s="3" t="s">
        <v>15</v>
      </c>
      <c r="D119" s="3" t="s">
        <v>20</v>
      </c>
      <c r="E119" s="3">
        <v>0</v>
      </c>
      <c r="F119" s="3">
        <v>0</v>
      </c>
      <c r="G119" s="3">
        <v>0</v>
      </c>
      <c r="H119" s="3" t="s">
        <v>15</v>
      </c>
    </row>
    <row r="120" spans="1:8" ht="11.25" customHeight="1" x14ac:dyDescent="0.2">
      <c r="A120" s="3" t="s">
        <v>145</v>
      </c>
      <c r="B120" s="3">
        <v>1</v>
      </c>
      <c r="C120" s="3" t="s">
        <v>15</v>
      </c>
      <c r="D120" s="3" t="s">
        <v>72</v>
      </c>
      <c r="E120" s="3">
        <v>1000</v>
      </c>
      <c r="F120" s="3">
        <v>25.71</v>
      </c>
      <c r="G120" s="27">
        <v>25.71</v>
      </c>
      <c r="H120" s="3" t="s">
        <v>15</v>
      </c>
    </row>
    <row r="121" spans="1:8" ht="11.25" customHeight="1" x14ac:dyDescent="0.2">
      <c r="A121" s="3" t="s">
        <v>146</v>
      </c>
      <c r="B121" s="3">
        <v>0</v>
      </c>
      <c r="C121" s="3" t="s">
        <v>15</v>
      </c>
      <c r="D121" s="3" t="s">
        <v>72</v>
      </c>
      <c r="E121" s="3">
        <v>0</v>
      </c>
      <c r="F121" s="3">
        <v>0</v>
      </c>
      <c r="G121" s="3">
        <v>30.02</v>
      </c>
      <c r="H121" s="3" t="s">
        <v>15</v>
      </c>
    </row>
    <row r="122" spans="1:8" ht="11.25" customHeight="1" x14ac:dyDescent="0.2">
      <c r="A122" s="3" t="s">
        <v>147</v>
      </c>
      <c r="B122" s="3">
        <v>1</v>
      </c>
      <c r="C122" s="3" t="s">
        <v>82</v>
      </c>
      <c r="D122" s="3" t="s">
        <v>20</v>
      </c>
      <c r="E122" s="3">
        <v>0</v>
      </c>
      <c r="F122" s="3">
        <v>0</v>
      </c>
      <c r="G122" s="3">
        <v>4.5</v>
      </c>
      <c r="H122" s="3" t="s">
        <v>82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4.1500000000000004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15</v>
      </c>
      <c r="D124" s="3" t="s">
        <v>20</v>
      </c>
      <c r="E124" s="3">
        <v>0</v>
      </c>
      <c r="F124" s="3">
        <v>0</v>
      </c>
      <c r="G124" s="3">
        <v>10.08</v>
      </c>
      <c r="H124" s="3" t="s">
        <v>15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38.65</v>
      </c>
      <c r="G125" s="27">
        <v>38.65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72</v>
      </c>
      <c r="E126" s="3">
        <v>1000</v>
      </c>
      <c r="F126" s="3">
        <v>4.88</v>
      </c>
      <c r="G126" s="27">
        <v>4.88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72</v>
      </c>
      <c r="E127" s="3">
        <v>1000</v>
      </c>
      <c r="F127" s="3">
        <v>14.51</v>
      </c>
      <c r="G127" s="27">
        <v>14.51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15</v>
      </c>
      <c r="D128" s="3" t="s">
        <v>20</v>
      </c>
      <c r="E128" s="3">
        <v>0</v>
      </c>
      <c r="F128" s="3">
        <v>0</v>
      </c>
      <c r="G128" s="3">
        <v>4.59</v>
      </c>
      <c r="H128" s="3" t="s">
        <v>15</v>
      </c>
    </row>
    <row r="129" spans="1:8" ht="11.25" customHeight="1" x14ac:dyDescent="0.2">
      <c r="A129" s="3" t="s">
        <v>154</v>
      </c>
      <c r="B129" s="3">
        <v>0</v>
      </c>
      <c r="C129" s="3" t="s">
        <v>15</v>
      </c>
      <c r="D129" s="3" t="s">
        <v>20</v>
      </c>
      <c r="E129" s="3">
        <v>0</v>
      </c>
      <c r="F129" s="3">
        <v>0</v>
      </c>
      <c r="G129" s="3">
        <v>0</v>
      </c>
      <c r="H129" s="3" t="s">
        <v>15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20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15</v>
      </c>
      <c r="D131" s="3" t="s">
        <v>72</v>
      </c>
      <c r="E131" s="3">
        <v>0</v>
      </c>
      <c r="F131" s="3">
        <v>0</v>
      </c>
      <c r="G131" s="3">
        <v>60.56</v>
      </c>
      <c r="H131" s="3" t="s">
        <v>15</v>
      </c>
    </row>
    <row r="132" spans="1:8" ht="11.25" customHeight="1" x14ac:dyDescent="0.2">
      <c r="A132" s="3" t="s">
        <v>158</v>
      </c>
      <c r="B132" s="3">
        <v>0</v>
      </c>
      <c r="C132" s="3" t="s">
        <v>15</v>
      </c>
      <c r="D132" s="3" t="s">
        <v>72</v>
      </c>
      <c r="E132" s="3">
        <v>0</v>
      </c>
      <c r="F132" s="3">
        <v>0</v>
      </c>
      <c r="G132" s="3">
        <v>42.39</v>
      </c>
      <c r="H132" s="3" t="s">
        <v>15</v>
      </c>
    </row>
    <row r="133" spans="1:8" ht="11.25" customHeight="1" x14ac:dyDescent="0.2">
      <c r="A133" s="3" t="s">
        <v>159</v>
      </c>
      <c r="B133" s="3">
        <v>0</v>
      </c>
      <c r="C133" s="3" t="s">
        <v>15</v>
      </c>
      <c r="D133" s="3" t="s">
        <v>72</v>
      </c>
      <c r="E133" s="3">
        <v>0</v>
      </c>
      <c r="F133" s="3">
        <v>0</v>
      </c>
      <c r="G133" s="3">
        <v>51.91</v>
      </c>
      <c r="H133" s="3" t="s">
        <v>15</v>
      </c>
    </row>
    <row r="134" spans="1:8" ht="11.25" customHeight="1" x14ac:dyDescent="0.2">
      <c r="A134" s="3" t="s">
        <v>160</v>
      </c>
      <c r="B134" s="3">
        <v>0</v>
      </c>
      <c r="C134" s="3" t="s">
        <v>15</v>
      </c>
      <c r="D134" s="3" t="s">
        <v>72</v>
      </c>
      <c r="E134" s="3">
        <v>0</v>
      </c>
      <c r="F134" s="3">
        <v>0</v>
      </c>
      <c r="G134" s="3">
        <v>44.12</v>
      </c>
      <c r="H134" s="3" t="s">
        <v>15</v>
      </c>
    </row>
    <row r="135" spans="1:8" ht="11.25" customHeight="1" x14ac:dyDescent="0.2">
      <c r="A135" s="3" t="s">
        <v>161</v>
      </c>
      <c r="B135" s="3">
        <v>0</v>
      </c>
      <c r="C135" s="3" t="s">
        <v>15</v>
      </c>
      <c r="D135" s="3" t="s">
        <v>72</v>
      </c>
      <c r="E135" s="3">
        <v>0</v>
      </c>
      <c r="F135" s="3">
        <v>0</v>
      </c>
      <c r="G135" s="3">
        <v>25.95</v>
      </c>
      <c r="H135" s="3" t="s">
        <v>15</v>
      </c>
    </row>
    <row r="136" spans="1:8" ht="11.25" customHeight="1" x14ac:dyDescent="0.2">
      <c r="A136" s="3" t="s">
        <v>162</v>
      </c>
      <c r="B136" s="3">
        <v>0</v>
      </c>
      <c r="C136" s="3" t="s">
        <v>15</v>
      </c>
      <c r="D136" s="3" t="s">
        <v>72</v>
      </c>
      <c r="E136" s="3">
        <v>0</v>
      </c>
      <c r="F136" s="3">
        <v>0</v>
      </c>
      <c r="G136" s="3">
        <v>7.79</v>
      </c>
      <c r="H136" s="3" t="s">
        <v>15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9.52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27">
        <v>14.51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25.95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3">
        <v>4.33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506.31999999999994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10</v>
      </c>
      <c r="D157" s="3" t="s">
        <v>20</v>
      </c>
      <c r="E157" s="3">
        <v>4</v>
      </c>
      <c r="F157" s="3">
        <v>91.5</v>
      </c>
      <c r="G157" s="28">
        <f t="shared" ref="G157" si="6">ROUND(E157*F157*B157/1000,2)</f>
        <v>133.96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14">
        <f>SUM(G157)</f>
        <v>133.96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23</v>
      </c>
      <c r="D161" s="3" t="s">
        <v>72</v>
      </c>
      <c r="E161" s="3">
        <v>0</v>
      </c>
      <c r="F161" s="3">
        <v>0</v>
      </c>
      <c r="G161" s="27">
        <v>0</v>
      </c>
      <c r="H161" s="3" t="s">
        <v>24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72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72</v>
      </c>
      <c r="E165" s="3">
        <v>0</v>
      </c>
      <c r="F165" s="3">
        <v>0</v>
      </c>
      <c r="G165" s="27">
        <v>11.65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11.65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27">
        <v>24.37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72</v>
      </c>
      <c r="E175" s="3">
        <v>0</v>
      </c>
      <c r="F175" s="3">
        <v>0</v>
      </c>
      <c r="G175" s="3">
        <v>4.1500000000000004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28.520000000000003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27">
        <v>81.94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81.94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27">
        <v>21.51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21.51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27">
        <v>14.35</v>
      </c>
      <c r="H187" s="3" t="s">
        <v>26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72</v>
      </c>
      <c r="E188" s="3">
        <v>0</v>
      </c>
      <c r="F188" s="3">
        <v>0</v>
      </c>
      <c r="G188" s="27">
        <v>7.21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20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21.56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20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14">
        <f>G37+G42+G45+G109+G155+G158+G163+G168+G172+G176+G179+G185+G194+G206+G4</f>
        <v>2142.9700000000003</v>
      </c>
      <c r="H207" s="14"/>
    </row>
    <row r="209" spans="1:8" hidden="1" x14ac:dyDescent="0.2">
      <c r="E209" s="4" t="s">
        <v>240</v>
      </c>
      <c r="F209" s="4">
        <f>(25.51*6+26.53*6)/12</f>
        <v>26.02</v>
      </c>
      <c r="G209" s="19">
        <f>G207*1000/F210/12</f>
        <v>26.020053813575789</v>
      </c>
      <c r="H209" s="20">
        <f>F209/G209</f>
        <v>0.99999793184225616</v>
      </c>
    </row>
    <row r="210" spans="1:8" hidden="1" x14ac:dyDescent="0.2">
      <c r="E210" s="4" t="s">
        <v>241</v>
      </c>
      <c r="F210" s="21">
        <v>6863.2</v>
      </c>
      <c r="G210" s="22">
        <f>F210*F209*12/1000</f>
        <v>2142.9655680000001</v>
      </c>
    </row>
    <row r="211" spans="1:8" hidden="1" x14ac:dyDescent="0.2">
      <c r="G211" s="19"/>
    </row>
    <row r="212" spans="1:8" hidden="1" x14ac:dyDescent="0.2">
      <c r="F212" s="4" t="s">
        <v>242</v>
      </c>
      <c r="G212" s="19">
        <f>G210-G207</f>
        <v>-4.4320000001789595E-3</v>
      </c>
      <c r="H212" s="23">
        <f>G214-G207</f>
        <v>-214.30098880000014</v>
      </c>
    </row>
    <row r="213" spans="1:8" hidden="1" x14ac:dyDescent="0.2">
      <c r="G213" s="19"/>
    </row>
    <row r="214" spans="1:8" hidden="1" x14ac:dyDescent="0.2">
      <c r="G214" s="19">
        <f>G210*0.9</f>
        <v>1928.6690112000001</v>
      </c>
    </row>
    <row r="215" spans="1:8" hidden="1" x14ac:dyDescent="0.2">
      <c r="F215" s="4" t="s">
        <v>243</v>
      </c>
      <c r="G215" s="22">
        <f>G210*0.1</f>
        <v>214.29655680000002</v>
      </c>
    </row>
    <row r="216" spans="1:8" hidden="1" x14ac:dyDescent="0.2">
      <c r="G216" s="19">
        <f>SUM(G214:G215)</f>
        <v>2142.9655680000001</v>
      </c>
    </row>
    <row r="219" spans="1:8" x14ac:dyDescent="0.2">
      <c r="A219" s="32" t="s">
        <v>245</v>
      </c>
      <c r="B219" s="32"/>
      <c r="C219" s="32"/>
      <c r="D219" s="32"/>
      <c r="E219" s="32"/>
      <c r="G219" s="32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9"/>
  <sheetViews>
    <sheetView tabSelected="1" workbookViewId="0">
      <selection activeCell="G1" sqref="G1:G1048576"/>
    </sheetView>
  </sheetViews>
  <sheetFormatPr defaultRowHeight="11.25" customHeight="1" x14ac:dyDescent="0.2"/>
  <cols>
    <col min="1" max="1" width="39" style="4" customWidth="1"/>
    <col min="2" max="2" width="4.5703125" style="4" customWidth="1"/>
    <col min="3" max="3" width="15.5703125" style="4" customWidth="1"/>
    <col min="4" max="7" width="9.140625" style="4"/>
    <col min="8" max="8" width="21.85546875" style="4" customWidth="1"/>
    <col min="9" max="16384" width="9.140625" style="4"/>
  </cols>
  <sheetData>
    <row r="1" spans="1:10" s="1" customFormat="1" ht="15.75" x14ac:dyDescent="0.25">
      <c r="A1" s="5" t="s">
        <v>247</v>
      </c>
    </row>
    <row r="2" spans="1:10" s="1" customFormat="1" ht="15.75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29" t="s">
        <v>1</v>
      </c>
      <c r="B3" s="6" t="s">
        <v>2</v>
      </c>
      <c r="C3" s="8"/>
      <c r="D3" s="29" t="s">
        <v>3</v>
      </c>
      <c r="E3" s="29" t="s">
        <v>4</v>
      </c>
      <c r="F3" s="29" t="s">
        <v>5</v>
      </c>
      <c r="G3" s="34" t="s">
        <v>6</v>
      </c>
      <c r="H3" s="29" t="s">
        <v>7</v>
      </c>
    </row>
    <row r="4" spans="1:10" ht="11.25" customHeight="1" x14ac:dyDescent="0.2">
      <c r="A4" s="26" t="s">
        <v>244</v>
      </c>
      <c r="B4" s="30"/>
      <c r="C4" s="30"/>
      <c r="D4" s="29"/>
      <c r="E4" s="29"/>
      <c r="F4" s="29"/>
      <c r="G4" s="34">
        <v>218.5</v>
      </c>
      <c r="H4" s="29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179.1</v>
      </c>
      <c r="F6" s="3">
        <v>2.4700000000000002</v>
      </c>
      <c r="G6" s="25">
        <f t="shared" ref="G6:G25" si="0">ROUND(E6*F6*B6/1000,2)</f>
        <v>132.27000000000001</v>
      </c>
      <c r="H6" s="3" t="s">
        <v>12</v>
      </c>
      <c r="I6" s="24"/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179.1</v>
      </c>
      <c r="F7" s="3">
        <v>3.49</v>
      </c>
      <c r="G7" s="25">
        <f t="shared" si="0"/>
        <v>7.5</v>
      </c>
      <c r="H7" s="3"/>
      <c r="I7" s="24"/>
      <c r="J7" s="4">
        <f t="shared" ref="J7:J36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15</v>
      </c>
      <c r="D8" s="3" t="s">
        <v>11</v>
      </c>
      <c r="E8" s="3">
        <v>626.9</v>
      </c>
      <c r="F8" s="3">
        <v>2.15</v>
      </c>
      <c r="G8" s="25">
        <f t="shared" si="0"/>
        <v>70.09</v>
      </c>
      <c r="H8" s="3" t="s">
        <v>16</v>
      </c>
      <c r="I8" s="24"/>
      <c r="J8" s="4">
        <f t="shared" si="1"/>
        <v>2.19</v>
      </c>
    </row>
    <row r="9" spans="1:10" ht="11.25" customHeight="1" x14ac:dyDescent="0.2">
      <c r="A9" s="3" t="s">
        <v>17</v>
      </c>
      <c r="B9" s="3">
        <v>12</v>
      </c>
      <c r="C9" s="3" t="s">
        <v>10</v>
      </c>
      <c r="D9" s="3" t="s">
        <v>11</v>
      </c>
      <c r="E9" s="3">
        <v>626.9</v>
      </c>
      <c r="F9" s="3">
        <v>2.74</v>
      </c>
      <c r="G9" s="25">
        <f t="shared" si="0"/>
        <v>20.61</v>
      </c>
      <c r="H9" s="3"/>
      <c r="I9" s="24"/>
      <c r="J9" s="4">
        <f t="shared" si="1"/>
        <v>2.79</v>
      </c>
    </row>
    <row r="10" spans="1:10" ht="11.25" customHeight="1" x14ac:dyDescent="0.2">
      <c r="A10" s="3" t="s">
        <v>18</v>
      </c>
      <c r="B10" s="3">
        <v>299</v>
      </c>
      <c r="C10" s="3" t="s">
        <v>10</v>
      </c>
      <c r="D10" s="3" t="s">
        <v>11</v>
      </c>
      <c r="E10" s="3">
        <v>54.5</v>
      </c>
      <c r="F10" s="3">
        <v>3.33</v>
      </c>
      <c r="G10" s="25">
        <f t="shared" si="0"/>
        <v>54.26</v>
      </c>
      <c r="H10" s="3" t="s">
        <v>16</v>
      </c>
      <c r="I10" s="24"/>
      <c r="J10" s="4">
        <f t="shared" si="1"/>
        <v>3.4</v>
      </c>
    </row>
    <row r="11" spans="1:10" ht="11.25" customHeight="1" x14ac:dyDescent="0.2">
      <c r="A11" s="3" t="s">
        <v>19</v>
      </c>
      <c r="B11" s="3">
        <v>52</v>
      </c>
      <c r="C11" s="3" t="s">
        <v>10</v>
      </c>
      <c r="D11" s="3" t="s">
        <v>20</v>
      </c>
      <c r="E11" s="3">
        <v>20</v>
      </c>
      <c r="F11" s="3">
        <v>21.23</v>
      </c>
      <c r="G11" s="25">
        <f t="shared" si="0"/>
        <v>22.08</v>
      </c>
      <c r="H11" s="3" t="s">
        <v>12</v>
      </c>
      <c r="I11" s="24"/>
      <c r="J11" s="4">
        <f t="shared" si="1"/>
        <v>21.65</v>
      </c>
    </row>
    <row r="12" spans="1:10" ht="11.25" customHeight="1" x14ac:dyDescent="0.2">
      <c r="A12" s="3" t="s">
        <v>21</v>
      </c>
      <c r="B12" s="3">
        <v>299</v>
      </c>
      <c r="C12" s="3" t="s">
        <v>10</v>
      </c>
      <c r="D12" s="3" t="s">
        <v>11</v>
      </c>
      <c r="E12" s="3">
        <v>4.4000000000000004</v>
      </c>
      <c r="F12" s="3">
        <v>3.52</v>
      </c>
      <c r="G12" s="25">
        <f t="shared" si="0"/>
        <v>4.63</v>
      </c>
      <c r="H12" s="3" t="s">
        <v>12</v>
      </c>
      <c r="I12" s="24"/>
      <c r="J12" s="4">
        <f t="shared" si="1"/>
        <v>3.59</v>
      </c>
    </row>
    <row r="13" spans="1:10" ht="11.25" customHeight="1" x14ac:dyDescent="0.2">
      <c r="A13" s="3" t="s">
        <v>22</v>
      </c>
      <c r="B13" s="3">
        <v>1</v>
      </c>
      <c r="C13" s="3" t="s">
        <v>23</v>
      </c>
      <c r="D13" s="3" t="s">
        <v>11</v>
      </c>
      <c r="E13" s="3">
        <v>0</v>
      </c>
      <c r="F13" s="3">
        <v>0</v>
      </c>
      <c r="G13" s="25">
        <f t="shared" si="0"/>
        <v>0</v>
      </c>
      <c r="H13" s="3" t="s">
        <v>24</v>
      </c>
      <c r="I13" s="24"/>
      <c r="J13" s="4">
        <f t="shared" si="1"/>
        <v>0</v>
      </c>
    </row>
    <row r="14" spans="1:10" ht="11.25" customHeight="1" x14ac:dyDescent="0.2">
      <c r="A14" s="3" t="s">
        <v>25</v>
      </c>
      <c r="B14" s="3">
        <v>1</v>
      </c>
      <c r="C14" s="3" t="s">
        <v>10</v>
      </c>
      <c r="D14" s="3" t="s">
        <v>11</v>
      </c>
      <c r="E14" s="3">
        <v>62.8</v>
      </c>
      <c r="F14" s="3">
        <v>9.0500000000000007</v>
      </c>
      <c r="G14" s="25">
        <f t="shared" si="0"/>
        <v>0.56999999999999995</v>
      </c>
      <c r="H14" s="3" t="s">
        <v>26</v>
      </c>
      <c r="I14" s="24"/>
      <c r="J14" s="4">
        <f t="shared" si="1"/>
        <v>9.23</v>
      </c>
    </row>
    <row r="15" spans="1:10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2917.2</v>
      </c>
      <c r="F15" s="3">
        <v>3.01</v>
      </c>
      <c r="G15" s="25">
        <f t="shared" si="0"/>
        <v>8.7799999999999994</v>
      </c>
      <c r="H15" s="3" t="s">
        <v>26</v>
      </c>
      <c r="I15" s="24"/>
      <c r="J15" s="4">
        <f t="shared" si="1"/>
        <v>3.07</v>
      </c>
    </row>
    <row r="16" spans="1:10" ht="11.25" customHeight="1" x14ac:dyDescent="0.2">
      <c r="A16" s="3" t="s">
        <v>28</v>
      </c>
      <c r="B16" s="3">
        <v>1</v>
      </c>
      <c r="C16" s="3" t="s">
        <v>10</v>
      </c>
      <c r="D16" s="3" t="s">
        <v>20</v>
      </c>
      <c r="E16" s="3">
        <v>128</v>
      </c>
      <c r="F16" s="3">
        <v>1.87</v>
      </c>
      <c r="G16" s="25">
        <f t="shared" si="0"/>
        <v>0.24</v>
      </c>
      <c r="H16" s="3" t="s">
        <v>26</v>
      </c>
      <c r="I16" s="24"/>
      <c r="J16" s="4">
        <f t="shared" si="1"/>
        <v>1.91</v>
      </c>
    </row>
    <row r="17" spans="1:10" ht="11.25" customHeight="1" x14ac:dyDescent="0.2">
      <c r="A17" s="3" t="s">
        <v>29</v>
      </c>
      <c r="B17" s="3">
        <v>1</v>
      </c>
      <c r="C17" s="3" t="s">
        <v>10</v>
      </c>
      <c r="D17" s="3" t="s">
        <v>20</v>
      </c>
      <c r="E17" s="3">
        <v>0</v>
      </c>
      <c r="F17" s="3">
        <v>0</v>
      </c>
      <c r="G17" s="25">
        <f t="shared" si="0"/>
        <v>0</v>
      </c>
      <c r="H17" s="3" t="s">
        <v>26</v>
      </c>
      <c r="I17" s="24"/>
      <c r="J17" s="4">
        <f t="shared" si="1"/>
        <v>0</v>
      </c>
    </row>
    <row r="18" spans="1:10" ht="11.25" customHeight="1" x14ac:dyDescent="0.2">
      <c r="A18" s="3" t="s">
        <v>30</v>
      </c>
      <c r="B18" s="3">
        <v>2</v>
      </c>
      <c r="C18" s="3" t="s">
        <v>10</v>
      </c>
      <c r="D18" s="3" t="s">
        <v>11</v>
      </c>
      <c r="E18" s="3">
        <v>8.6</v>
      </c>
      <c r="F18" s="3">
        <v>4.37</v>
      </c>
      <c r="G18" s="25">
        <f t="shared" si="0"/>
        <v>0.08</v>
      </c>
      <c r="H18" s="3" t="s">
        <v>31</v>
      </c>
      <c r="I18" s="24"/>
      <c r="J18" s="4">
        <f t="shared" si="1"/>
        <v>4.46</v>
      </c>
    </row>
    <row r="19" spans="1:10" ht="11.25" customHeight="1" x14ac:dyDescent="0.2">
      <c r="A19" s="3" t="s">
        <v>32</v>
      </c>
      <c r="B19" s="3">
        <v>1</v>
      </c>
      <c r="C19" s="3" t="s">
        <v>10</v>
      </c>
      <c r="D19" s="3" t="s">
        <v>20</v>
      </c>
      <c r="E19" s="3">
        <v>0</v>
      </c>
      <c r="F19" s="3">
        <v>0</v>
      </c>
      <c r="G19" s="25">
        <f t="shared" si="0"/>
        <v>0</v>
      </c>
      <c r="H19" s="3" t="s">
        <v>26</v>
      </c>
      <c r="I19" s="24"/>
      <c r="J19" s="4">
        <f t="shared" si="1"/>
        <v>0</v>
      </c>
    </row>
    <row r="20" spans="1:10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28.8</v>
      </c>
      <c r="F20" s="3">
        <v>2.83</v>
      </c>
      <c r="G20" s="25">
        <f t="shared" si="0"/>
        <v>0.08</v>
      </c>
      <c r="H20" s="3" t="s">
        <v>26</v>
      </c>
      <c r="I20" s="24"/>
      <c r="J20" s="4">
        <f t="shared" si="1"/>
        <v>2.89</v>
      </c>
    </row>
    <row r="21" spans="1:10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18</v>
      </c>
      <c r="F21" s="3">
        <v>2.69</v>
      </c>
      <c r="G21" s="25">
        <f t="shared" si="0"/>
        <v>0.05</v>
      </c>
      <c r="H21" s="3" t="s">
        <v>26</v>
      </c>
      <c r="I21" s="24"/>
      <c r="J21" s="4">
        <f t="shared" si="1"/>
        <v>2.74</v>
      </c>
    </row>
    <row r="22" spans="1:10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10.8</v>
      </c>
      <c r="F22" s="3">
        <v>5.43</v>
      </c>
      <c r="G22" s="25">
        <f t="shared" si="0"/>
        <v>0.06</v>
      </c>
      <c r="H22" s="3" t="s">
        <v>31</v>
      </c>
      <c r="I22" s="24"/>
      <c r="J22" s="4">
        <f t="shared" si="1"/>
        <v>5.54</v>
      </c>
    </row>
    <row r="23" spans="1:10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18</v>
      </c>
      <c r="F23" s="3">
        <v>2.69</v>
      </c>
      <c r="G23" s="25">
        <f t="shared" si="0"/>
        <v>0.05</v>
      </c>
      <c r="H23" s="3" t="s">
        <v>26</v>
      </c>
      <c r="I23" s="24"/>
      <c r="J23" s="4">
        <f t="shared" si="1"/>
        <v>2.74</v>
      </c>
    </row>
    <row r="24" spans="1:10" ht="11.25" customHeight="1" x14ac:dyDescent="0.2">
      <c r="A24" s="3" t="s">
        <v>37</v>
      </c>
      <c r="B24" s="3">
        <v>1</v>
      </c>
      <c r="C24" s="3" t="s">
        <v>10</v>
      </c>
      <c r="D24" s="3" t="s">
        <v>11</v>
      </c>
      <c r="E24" s="3">
        <v>10.5</v>
      </c>
      <c r="F24" s="3">
        <v>2.1800000000000002</v>
      </c>
      <c r="G24" s="25">
        <f t="shared" si="0"/>
        <v>0.02</v>
      </c>
      <c r="H24" s="3" t="s">
        <v>26</v>
      </c>
      <c r="I24" s="24"/>
      <c r="J24" s="4">
        <f t="shared" si="1"/>
        <v>2.2200000000000002</v>
      </c>
    </row>
    <row r="25" spans="1:10" ht="11.25" customHeight="1" x14ac:dyDescent="0.2">
      <c r="A25" s="3" t="s">
        <v>38</v>
      </c>
      <c r="B25" s="3">
        <v>2</v>
      </c>
      <c r="C25" s="3" t="s">
        <v>10</v>
      </c>
      <c r="D25" s="3" t="s">
        <v>11</v>
      </c>
      <c r="E25" s="3">
        <v>1562</v>
      </c>
      <c r="F25" s="3">
        <v>2.19</v>
      </c>
      <c r="G25" s="25">
        <f t="shared" si="0"/>
        <v>6.84</v>
      </c>
      <c r="H25" s="3" t="s">
        <v>31</v>
      </c>
      <c r="I25" s="24"/>
      <c r="J25" s="4">
        <f t="shared" si="1"/>
        <v>2.23</v>
      </c>
    </row>
    <row r="26" spans="1:10" ht="11.25" customHeight="1" x14ac:dyDescent="0.2">
      <c r="A26" s="6" t="s">
        <v>39</v>
      </c>
      <c r="B26" s="7"/>
      <c r="C26" s="7"/>
      <c r="D26" s="7"/>
      <c r="E26" s="7"/>
      <c r="F26" s="7"/>
      <c r="G26" s="7"/>
      <c r="H26" s="8"/>
    </row>
    <row r="27" spans="1:10" ht="11.25" customHeight="1" x14ac:dyDescent="0.2">
      <c r="A27" s="3" t="s">
        <v>40</v>
      </c>
      <c r="B27" s="3">
        <v>5</v>
      </c>
      <c r="C27" s="3" t="s">
        <v>41</v>
      </c>
      <c r="D27" s="3" t="s">
        <v>42</v>
      </c>
      <c r="E27" s="3">
        <v>0</v>
      </c>
      <c r="F27" s="3">
        <v>0</v>
      </c>
      <c r="G27" s="3">
        <v>0</v>
      </c>
      <c r="H27" s="3" t="s">
        <v>43</v>
      </c>
      <c r="J27" s="4">
        <f t="shared" si="1"/>
        <v>0</v>
      </c>
    </row>
    <row r="28" spans="1:10" ht="11.25" customHeight="1" x14ac:dyDescent="0.2">
      <c r="A28" s="3" t="s">
        <v>44</v>
      </c>
      <c r="B28" s="3">
        <v>5</v>
      </c>
      <c r="C28" s="3" t="s">
        <v>41</v>
      </c>
      <c r="D28" s="3" t="s">
        <v>20</v>
      </c>
      <c r="E28" s="3">
        <v>0</v>
      </c>
      <c r="F28" s="3">
        <v>0</v>
      </c>
      <c r="G28" s="3">
        <v>0</v>
      </c>
      <c r="H28" s="3" t="s">
        <v>43</v>
      </c>
      <c r="J28" s="4">
        <f t="shared" si="1"/>
        <v>0</v>
      </c>
    </row>
    <row r="29" spans="1:10" ht="11.25" customHeight="1" x14ac:dyDescent="0.2">
      <c r="A29" s="6" t="s">
        <v>45</v>
      </c>
      <c r="B29" s="7"/>
      <c r="C29" s="7"/>
      <c r="D29" s="7"/>
      <c r="E29" s="7"/>
      <c r="F29" s="7"/>
      <c r="G29" s="7"/>
      <c r="H29" s="8"/>
    </row>
    <row r="30" spans="1:10" ht="11.25" customHeight="1" x14ac:dyDescent="0.2">
      <c r="A30" s="3" t="s">
        <v>46</v>
      </c>
      <c r="B30" s="3">
        <v>3</v>
      </c>
      <c r="C30" s="3" t="s">
        <v>47</v>
      </c>
      <c r="D30" s="3" t="s">
        <v>48</v>
      </c>
      <c r="E30" s="3">
        <v>0</v>
      </c>
      <c r="F30" s="3">
        <v>0</v>
      </c>
      <c r="G30" s="3">
        <f>25.22+3</f>
        <v>28.22</v>
      </c>
      <c r="H30" s="3" t="s">
        <v>49</v>
      </c>
      <c r="J30" s="4">
        <f t="shared" si="1"/>
        <v>0</v>
      </c>
    </row>
    <row r="31" spans="1:10" ht="11.25" customHeight="1" x14ac:dyDescent="0.2">
      <c r="A31" s="3" t="s">
        <v>50</v>
      </c>
      <c r="B31" s="3">
        <v>1</v>
      </c>
      <c r="C31" s="3" t="s">
        <v>41</v>
      </c>
      <c r="D31" s="3" t="s">
        <v>48</v>
      </c>
      <c r="E31" s="3">
        <v>0</v>
      </c>
      <c r="F31" s="3">
        <v>0</v>
      </c>
      <c r="G31" s="3">
        <v>0</v>
      </c>
      <c r="H31" s="3" t="s">
        <v>51</v>
      </c>
      <c r="J31" s="4">
        <f t="shared" si="1"/>
        <v>0</v>
      </c>
    </row>
    <row r="32" spans="1:10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1167</v>
      </c>
      <c r="F32" s="3">
        <v>1.81</v>
      </c>
      <c r="G32" s="25">
        <f t="shared" ref="G32:G33" si="2">ROUND(E32*F32*B32/1000,2)</f>
        <v>2.11</v>
      </c>
      <c r="H32" s="3" t="s">
        <v>26</v>
      </c>
      <c r="I32" s="24"/>
      <c r="J32" s="4">
        <f t="shared" si="1"/>
        <v>1.85</v>
      </c>
    </row>
    <row r="33" spans="1:10" ht="11.25" customHeight="1" x14ac:dyDescent="0.2">
      <c r="A33" s="3" t="s">
        <v>53</v>
      </c>
      <c r="B33" s="3">
        <v>1</v>
      </c>
      <c r="C33" s="3" t="s">
        <v>10</v>
      </c>
      <c r="D33" s="3" t="s">
        <v>11</v>
      </c>
      <c r="E33" s="3">
        <v>1042</v>
      </c>
      <c r="F33" s="3">
        <v>1.81</v>
      </c>
      <c r="G33" s="25">
        <f t="shared" si="2"/>
        <v>1.89</v>
      </c>
      <c r="H33" s="3" t="s">
        <v>26</v>
      </c>
      <c r="I33" s="24"/>
      <c r="J33" s="4">
        <f t="shared" si="1"/>
        <v>1.85</v>
      </c>
    </row>
    <row r="34" spans="1:10" ht="11.25" customHeight="1" x14ac:dyDescent="0.2">
      <c r="A34" s="6" t="s">
        <v>54</v>
      </c>
      <c r="B34" s="7"/>
      <c r="C34" s="7"/>
      <c r="D34" s="7"/>
      <c r="E34" s="7"/>
      <c r="F34" s="7"/>
      <c r="G34" s="7"/>
      <c r="H34" s="8"/>
    </row>
    <row r="35" spans="1:10" ht="11.25" customHeight="1" x14ac:dyDescent="0.2">
      <c r="A35" s="3" t="s">
        <v>55</v>
      </c>
      <c r="B35" s="3">
        <v>365</v>
      </c>
      <c r="C35" s="3" t="s">
        <v>10</v>
      </c>
      <c r="D35" s="3" t="s">
        <v>48</v>
      </c>
      <c r="E35" s="3">
        <v>20</v>
      </c>
      <c r="F35" s="3">
        <v>8.9700000000000006</v>
      </c>
      <c r="G35" s="25">
        <f t="shared" ref="G35:G36" si="3">ROUND(E35*F35*B35/1000,2)</f>
        <v>65.48</v>
      </c>
      <c r="H35" s="3"/>
      <c r="I35" s="24"/>
      <c r="J35" s="4">
        <f t="shared" si="1"/>
        <v>9.15</v>
      </c>
    </row>
    <row r="36" spans="1:10" ht="11.25" customHeight="1" x14ac:dyDescent="0.2">
      <c r="A36" s="3" t="s">
        <v>56</v>
      </c>
      <c r="B36" s="3">
        <v>24</v>
      </c>
      <c r="C36" s="3" t="s">
        <v>10</v>
      </c>
      <c r="D36" s="3" t="s">
        <v>48</v>
      </c>
      <c r="E36" s="3">
        <v>41</v>
      </c>
      <c r="F36" s="3">
        <v>3.89</v>
      </c>
      <c r="G36" s="25">
        <f t="shared" si="3"/>
        <v>3.83</v>
      </c>
      <c r="H36" s="3"/>
      <c r="I36" s="24"/>
      <c r="J36" s="4">
        <f t="shared" si="1"/>
        <v>3.97</v>
      </c>
    </row>
    <row r="37" spans="1:10" s="10" customFormat="1" ht="11.25" customHeight="1" x14ac:dyDescent="0.2">
      <c r="A37" s="16" t="s">
        <v>57</v>
      </c>
      <c r="B37" s="17"/>
      <c r="C37" s="17"/>
      <c r="D37" s="17"/>
      <c r="E37" s="17"/>
      <c r="F37" s="18"/>
      <c r="G37" s="33">
        <f>SUM(G6:G36)</f>
        <v>429.73999999999995</v>
      </c>
      <c r="H37" s="31"/>
    </row>
    <row r="38" spans="1:10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59</v>
      </c>
      <c r="B39" s="3">
        <v>365</v>
      </c>
      <c r="C39" s="3" t="s">
        <v>10</v>
      </c>
      <c r="D39" s="3" t="s">
        <v>60</v>
      </c>
      <c r="E39" s="3">
        <v>1.8</v>
      </c>
      <c r="F39" s="3">
        <v>237.64</v>
      </c>
      <c r="G39" s="25">
        <f t="shared" ref="G39" si="4">ROUND(E39*F39*B39/1000,2)</f>
        <v>156.13</v>
      </c>
      <c r="H39" s="3" t="s">
        <v>12</v>
      </c>
      <c r="I39" s="24"/>
      <c r="J39" s="4">
        <f t="shared" ref="J39:J44" si="5">ROUND(F39*1.02,2)</f>
        <v>242.39</v>
      </c>
    </row>
    <row r="40" spans="1:10" ht="11.25" customHeight="1" x14ac:dyDescent="0.2">
      <c r="A40" s="6" t="s">
        <v>54</v>
      </c>
      <c r="B40" s="7"/>
      <c r="C40" s="7"/>
      <c r="D40" s="7"/>
      <c r="E40" s="7"/>
      <c r="F40" s="7"/>
      <c r="G40" s="7"/>
      <c r="H40" s="8"/>
    </row>
    <row r="41" spans="1:10" ht="11.25" customHeight="1" x14ac:dyDescent="0.2">
      <c r="A41" s="3" t="s">
        <v>61</v>
      </c>
      <c r="B41" s="3">
        <v>365</v>
      </c>
      <c r="C41" s="3" t="s">
        <v>10</v>
      </c>
      <c r="D41" s="3" t="s">
        <v>62</v>
      </c>
      <c r="E41" s="3">
        <v>1.8</v>
      </c>
      <c r="F41" s="3">
        <v>249.46</v>
      </c>
      <c r="G41" s="25">
        <f t="shared" ref="G41" si="6">ROUND(E41*F41*B41/1000,2)</f>
        <v>163.9</v>
      </c>
      <c r="H41" s="3"/>
      <c r="I41" s="24"/>
      <c r="J41" s="4">
        <f t="shared" si="5"/>
        <v>254.45</v>
      </c>
    </row>
    <row r="42" spans="1:10" s="10" customFormat="1" ht="11.25" customHeight="1" x14ac:dyDescent="0.2">
      <c r="A42" s="16" t="s">
        <v>63</v>
      </c>
      <c r="B42" s="17"/>
      <c r="C42" s="17"/>
      <c r="D42" s="17"/>
      <c r="E42" s="17"/>
      <c r="F42" s="18"/>
      <c r="G42" s="33">
        <f>SUM(G39:G41)</f>
        <v>320.02999999999997</v>
      </c>
      <c r="H42" s="31"/>
      <c r="J42" s="4"/>
    </row>
    <row r="43" spans="1:10" ht="11.25" customHeight="1" x14ac:dyDescent="0.2">
      <c r="A43" s="6" t="s">
        <v>64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65</v>
      </c>
      <c r="B44" s="3">
        <v>365</v>
      </c>
      <c r="C44" s="3" t="s">
        <v>15</v>
      </c>
      <c r="D44" s="3" t="s">
        <v>60</v>
      </c>
      <c r="E44" s="3">
        <v>0.58099999999999996</v>
      </c>
      <c r="F44" s="3">
        <v>548.36</v>
      </c>
      <c r="G44" s="25">
        <f t="shared" ref="G44" si="7">ROUND(E44*F44*B44/1000,2)</f>
        <v>116.29</v>
      </c>
      <c r="H44" s="3"/>
      <c r="J44" s="4">
        <f t="shared" si="5"/>
        <v>559.33000000000004</v>
      </c>
    </row>
    <row r="45" spans="1:10" s="10" customFormat="1" ht="11.25" customHeight="1" x14ac:dyDescent="0.2">
      <c r="A45" s="16" t="s">
        <v>66</v>
      </c>
      <c r="B45" s="17"/>
      <c r="C45" s="17"/>
      <c r="D45" s="17"/>
      <c r="E45" s="17"/>
      <c r="F45" s="18"/>
      <c r="G45" s="33">
        <f>SUM(G44)</f>
        <v>116.29</v>
      </c>
      <c r="H45" s="31"/>
    </row>
    <row r="46" spans="1:10" ht="11.25" customHeight="1" x14ac:dyDescent="0.2">
      <c r="A46" s="6" t="s">
        <v>67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68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69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70</v>
      </c>
      <c r="B49" s="3">
        <v>1</v>
      </c>
      <c r="C49" s="3" t="s">
        <v>71</v>
      </c>
      <c r="D49" s="3" t="s">
        <v>72</v>
      </c>
      <c r="E49" s="3">
        <v>0</v>
      </c>
      <c r="F49" s="3">
        <v>0</v>
      </c>
      <c r="G49" s="3">
        <v>0</v>
      </c>
      <c r="H49" s="3" t="s">
        <v>73</v>
      </c>
    </row>
    <row r="50" spans="1:8" ht="11.25" customHeight="1" x14ac:dyDescent="0.2">
      <c r="A50" s="3" t="s">
        <v>74</v>
      </c>
      <c r="B50" s="3">
        <v>1</v>
      </c>
      <c r="C50" s="3" t="s">
        <v>71</v>
      </c>
      <c r="D50" s="3" t="s">
        <v>72</v>
      </c>
      <c r="E50" s="3">
        <v>0</v>
      </c>
      <c r="F50" s="3">
        <v>0</v>
      </c>
      <c r="G50" s="3">
        <v>0</v>
      </c>
      <c r="H50" s="3" t="s">
        <v>73</v>
      </c>
    </row>
    <row r="51" spans="1:8" ht="11.25" customHeight="1" x14ac:dyDescent="0.2">
      <c r="A51" s="3" t="s">
        <v>75</v>
      </c>
      <c r="B51" s="3">
        <v>1</v>
      </c>
      <c r="C51" s="3" t="s">
        <v>71</v>
      </c>
      <c r="D51" s="3" t="s">
        <v>72</v>
      </c>
      <c r="E51" s="3">
        <v>0</v>
      </c>
      <c r="F51" s="3">
        <v>0</v>
      </c>
      <c r="G51" s="3">
        <v>0</v>
      </c>
      <c r="H51" s="3" t="s">
        <v>73</v>
      </c>
    </row>
    <row r="52" spans="1:8" ht="11.25" customHeight="1" x14ac:dyDescent="0.2">
      <c r="A52" s="3" t="s">
        <v>76</v>
      </c>
      <c r="B52" s="3">
        <v>1</v>
      </c>
      <c r="C52" s="3" t="s">
        <v>71</v>
      </c>
      <c r="D52" s="3" t="s">
        <v>72</v>
      </c>
      <c r="E52" s="3">
        <v>0</v>
      </c>
      <c r="F52" s="3">
        <v>0</v>
      </c>
      <c r="G52" s="3">
        <v>0</v>
      </c>
      <c r="H52" s="3" t="s">
        <v>73</v>
      </c>
    </row>
    <row r="53" spans="1:8" ht="11.25" customHeight="1" x14ac:dyDescent="0.2">
      <c r="A53" s="6" t="s">
        <v>77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78</v>
      </c>
      <c r="B54" s="3">
        <v>1</v>
      </c>
      <c r="C54" s="3" t="s">
        <v>71</v>
      </c>
      <c r="D54" s="3" t="s">
        <v>42</v>
      </c>
      <c r="E54" s="3">
        <v>0</v>
      </c>
      <c r="F54" s="3">
        <v>0</v>
      </c>
      <c r="G54" s="3">
        <v>0</v>
      </c>
      <c r="H54" s="3" t="s">
        <v>73</v>
      </c>
    </row>
    <row r="55" spans="1:8" ht="11.25" customHeight="1" x14ac:dyDescent="0.2">
      <c r="A55" s="3" t="s">
        <v>79</v>
      </c>
      <c r="B55" s="3">
        <v>1</v>
      </c>
      <c r="C55" s="3" t="s">
        <v>71</v>
      </c>
      <c r="D55" s="3" t="s">
        <v>72</v>
      </c>
      <c r="E55" s="3">
        <v>0</v>
      </c>
      <c r="F55" s="3">
        <v>0</v>
      </c>
      <c r="G55" s="3">
        <v>0</v>
      </c>
      <c r="H55" s="3" t="s">
        <v>73</v>
      </c>
    </row>
    <row r="56" spans="1:8" ht="11.25" customHeight="1" x14ac:dyDescent="0.2">
      <c r="A56" s="3" t="s">
        <v>80</v>
      </c>
      <c r="B56" s="3">
        <v>1</v>
      </c>
      <c r="C56" s="3" t="s">
        <v>71</v>
      </c>
      <c r="D56" s="3" t="s">
        <v>48</v>
      </c>
      <c r="E56" s="3">
        <v>0</v>
      </c>
      <c r="F56" s="3">
        <v>0</v>
      </c>
      <c r="G56" s="3">
        <v>0</v>
      </c>
      <c r="H56" s="3" t="s">
        <v>73</v>
      </c>
    </row>
    <row r="57" spans="1:8" ht="11.25" customHeight="1" x14ac:dyDescent="0.2">
      <c r="A57" s="3" t="s">
        <v>81</v>
      </c>
      <c r="B57" s="3">
        <v>0</v>
      </c>
      <c r="C57" s="3" t="s">
        <v>82</v>
      </c>
      <c r="D57" s="3" t="s">
        <v>20</v>
      </c>
      <c r="E57" s="3">
        <v>0</v>
      </c>
      <c r="F57" s="3">
        <v>0</v>
      </c>
      <c r="G57" s="3">
        <v>0</v>
      </c>
      <c r="H57" s="3" t="s">
        <v>82</v>
      </c>
    </row>
    <row r="58" spans="1:8" ht="11.25" customHeight="1" x14ac:dyDescent="0.2">
      <c r="A58" s="3" t="s">
        <v>83</v>
      </c>
      <c r="B58" s="3">
        <v>1</v>
      </c>
      <c r="C58" s="3" t="s">
        <v>71</v>
      </c>
      <c r="D58" s="3" t="s">
        <v>48</v>
      </c>
      <c r="E58" s="3">
        <v>0</v>
      </c>
      <c r="F58" s="3">
        <v>0</v>
      </c>
      <c r="G58" s="3">
        <v>0</v>
      </c>
      <c r="H58" s="3" t="s">
        <v>73</v>
      </c>
    </row>
    <row r="59" spans="1:8" ht="11.25" customHeight="1" x14ac:dyDescent="0.2">
      <c r="A59" s="3" t="s">
        <v>84</v>
      </c>
      <c r="B59" s="3">
        <v>1</v>
      </c>
      <c r="C59" s="3" t="s">
        <v>71</v>
      </c>
      <c r="D59" s="3" t="s">
        <v>42</v>
      </c>
      <c r="E59" s="3">
        <v>0</v>
      </c>
      <c r="F59" s="3">
        <v>0</v>
      </c>
      <c r="G59" s="3">
        <v>0</v>
      </c>
      <c r="H59" s="3" t="s">
        <v>73</v>
      </c>
    </row>
    <row r="60" spans="1:8" ht="11.25" customHeight="1" x14ac:dyDescent="0.2">
      <c r="A60" s="3" t="s">
        <v>85</v>
      </c>
      <c r="B60" s="3">
        <v>1</v>
      </c>
      <c r="C60" s="3" t="s">
        <v>71</v>
      </c>
      <c r="D60" s="3" t="s">
        <v>20</v>
      </c>
      <c r="E60" s="3">
        <v>0</v>
      </c>
      <c r="F60" s="3">
        <v>0</v>
      </c>
      <c r="G60" s="3">
        <v>0</v>
      </c>
      <c r="H60" s="3" t="s">
        <v>73</v>
      </c>
    </row>
    <row r="61" spans="1:8" ht="11.25" customHeight="1" x14ac:dyDescent="0.2">
      <c r="A61" s="3" t="s">
        <v>86</v>
      </c>
      <c r="B61" s="3">
        <v>1</v>
      </c>
      <c r="C61" s="3" t="s">
        <v>71</v>
      </c>
      <c r="D61" s="3" t="s">
        <v>48</v>
      </c>
      <c r="E61" s="3">
        <v>0</v>
      </c>
      <c r="F61" s="3">
        <v>0</v>
      </c>
      <c r="G61" s="3">
        <v>0</v>
      </c>
      <c r="H61" s="3" t="s">
        <v>73</v>
      </c>
    </row>
    <row r="62" spans="1:8" ht="11.25" customHeight="1" x14ac:dyDescent="0.2">
      <c r="A62" s="3" t="s">
        <v>87</v>
      </c>
      <c r="B62" s="3">
        <v>0</v>
      </c>
      <c r="C62" s="3" t="s">
        <v>82</v>
      </c>
      <c r="D62" s="3" t="s">
        <v>20</v>
      </c>
      <c r="E62" s="3">
        <v>0</v>
      </c>
      <c r="F62" s="3">
        <v>0</v>
      </c>
      <c r="G62" s="3">
        <f>4.33-4.33</f>
        <v>0</v>
      </c>
      <c r="H62" s="3" t="s">
        <v>82</v>
      </c>
    </row>
    <row r="63" spans="1:8" ht="11.25" customHeight="1" x14ac:dyDescent="0.2">
      <c r="A63" s="3" t="s">
        <v>88</v>
      </c>
      <c r="B63" s="3">
        <v>1</v>
      </c>
      <c r="C63" s="3" t="s">
        <v>71</v>
      </c>
      <c r="D63" s="3" t="s">
        <v>48</v>
      </c>
      <c r="E63" s="3">
        <v>0</v>
      </c>
      <c r="F63" s="3">
        <v>0</v>
      </c>
      <c r="G63" s="3">
        <v>0</v>
      </c>
      <c r="H63" s="3" t="s">
        <v>73</v>
      </c>
    </row>
    <row r="64" spans="1:8" ht="11.25" customHeight="1" x14ac:dyDescent="0.2">
      <c r="A64" s="6" t="s">
        <v>89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90</v>
      </c>
      <c r="B65" s="3">
        <v>1</v>
      </c>
      <c r="C65" s="3" t="s">
        <v>71</v>
      </c>
      <c r="D65" s="3" t="s">
        <v>48</v>
      </c>
      <c r="E65" s="3">
        <v>0</v>
      </c>
      <c r="F65" s="3">
        <v>0</v>
      </c>
      <c r="G65" s="3">
        <v>0</v>
      </c>
      <c r="H65" s="3" t="s">
        <v>73</v>
      </c>
    </row>
    <row r="66" spans="1:8" ht="11.25" customHeight="1" x14ac:dyDescent="0.2">
      <c r="A66" s="3" t="s">
        <v>91</v>
      </c>
      <c r="B66" s="3">
        <v>1</v>
      </c>
      <c r="C66" s="3" t="s">
        <v>71</v>
      </c>
      <c r="D66" s="3" t="s">
        <v>72</v>
      </c>
      <c r="E66" s="3">
        <v>0</v>
      </c>
      <c r="F66" s="3">
        <v>0</v>
      </c>
      <c r="G66" s="3">
        <v>9.08</v>
      </c>
      <c r="H66" s="3" t="s">
        <v>73</v>
      </c>
    </row>
    <row r="67" spans="1:8" ht="11.25" customHeight="1" x14ac:dyDescent="0.2">
      <c r="A67" s="3" t="s">
        <v>92</v>
      </c>
      <c r="B67" s="3">
        <v>1</v>
      </c>
      <c r="C67" s="3" t="s">
        <v>71</v>
      </c>
      <c r="D67" s="3" t="s">
        <v>72</v>
      </c>
      <c r="E67" s="3">
        <v>0</v>
      </c>
      <c r="F67" s="3">
        <v>0</v>
      </c>
      <c r="G67" s="3">
        <v>8.2200000000000006</v>
      </c>
      <c r="H67" s="3" t="s">
        <v>73</v>
      </c>
    </row>
    <row r="68" spans="1:8" ht="11.25" customHeight="1" x14ac:dyDescent="0.2">
      <c r="A68" s="6" t="s">
        <v>93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94</v>
      </c>
      <c r="B69" s="3">
        <v>2</v>
      </c>
      <c r="C69" s="3" t="s">
        <v>71</v>
      </c>
      <c r="D69" s="3" t="s">
        <v>72</v>
      </c>
      <c r="E69" s="3">
        <v>0</v>
      </c>
      <c r="F69" s="3">
        <v>0</v>
      </c>
      <c r="G69" s="3">
        <v>0</v>
      </c>
      <c r="H69" s="3" t="s">
        <v>95</v>
      </c>
    </row>
    <row r="70" spans="1:8" ht="11.25" customHeight="1" x14ac:dyDescent="0.2">
      <c r="A70" s="3" t="s">
        <v>96</v>
      </c>
      <c r="B70" s="3">
        <v>2</v>
      </c>
      <c r="C70" s="3" t="s">
        <v>71</v>
      </c>
      <c r="D70" s="3" t="s">
        <v>48</v>
      </c>
      <c r="E70" s="3">
        <v>0</v>
      </c>
      <c r="F70" s="3">
        <v>0</v>
      </c>
      <c r="G70" s="3">
        <v>0</v>
      </c>
      <c r="H70" s="3" t="s">
        <v>95</v>
      </c>
    </row>
    <row r="71" spans="1:8" ht="11.25" customHeight="1" x14ac:dyDescent="0.2">
      <c r="A71" s="3" t="s">
        <v>97</v>
      </c>
      <c r="B71" s="3">
        <v>1</v>
      </c>
      <c r="C71" s="3" t="s">
        <v>71</v>
      </c>
      <c r="D71" s="3" t="s">
        <v>42</v>
      </c>
      <c r="E71" s="3">
        <v>0</v>
      </c>
      <c r="F71" s="3">
        <v>0</v>
      </c>
      <c r="G71" s="3">
        <v>0</v>
      </c>
      <c r="H71" s="3" t="s">
        <v>73</v>
      </c>
    </row>
    <row r="72" spans="1:8" ht="11.25" customHeight="1" x14ac:dyDescent="0.2">
      <c r="A72" s="3" t="s">
        <v>98</v>
      </c>
      <c r="B72" s="3">
        <v>1</v>
      </c>
      <c r="C72" s="3" t="s">
        <v>82</v>
      </c>
      <c r="D72" s="3" t="s">
        <v>20</v>
      </c>
      <c r="E72" s="3">
        <v>0</v>
      </c>
      <c r="F72" s="3">
        <v>0</v>
      </c>
      <c r="G72" s="3">
        <v>0</v>
      </c>
      <c r="H72" s="3" t="s">
        <v>82</v>
      </c>
    </row>
    <row r="73" spans="1:8" ht="11.25" customHeight="1" x14ac:dyDescent="0.2">
      <c r="A73" s="3" t="s">
        <v>99</v>
      </c>
      <c r="B73" s="3">
        <v>0</v>
      </c>
      <c r="C73" s="3" t="s">
        <v>82</v>
      </c>
      <c r="D73" s="3" t="s">
        <v>20</v>
      </c>
      <c r="E73" s="3">
        <v>0</v>
      </c>
      <c r="F73" s="3">
        <v>0</v>
      </c>
      <c r="G73" s="3">
        <v>0</v>
      </c>
      <c r="H73" s="3" t="s">
        <v>82</v>
      </c>
    </row>
    <row r="74" spans="1:8" ht="11.25" customHeight="1" x14ac:dyDescent="0.2">
      <c r="A74" s="3" t="s">
        <v>100</v>
      </c>
      <c r="B74" s="3">
        <v>1</v>
      </c>
      <c r="C74" s="3" t="s">
        <v>71</v>
      </c>
      <c r="D74" s="3" t="s">
        <v>20</v>
      </c>
      <c r="E74" s="3">
        <v>0</v>
      </c>
      <c r="F74" s="3">
        <v>0</v>
      </c>
      <c r="G74" s="3">
        <v>4.33</v>
      </c>
      <c r="H74" s="3" t="s">
        <v>73</v>
      </c>
    </row>
    <row r="75" spans="1:8" ht="11.25" customHeight="1" x14ac:dyDescent="0.2">
      <c r="A75" s="3" t="s">
        <v>101</v>
      </c>
      <c r="B75" s="3">
        <v>1</v>
      </c>
      <c r="C75" s="3" t="s">
        <v>71</v>
      </c>
      <c r="D75" s="3" t="s">
        <v>72</v>
      </c>
      <c r="E75" s="3">
        <v>0</v>
      </c>
      <c r="F75" s="3">
        <v>0</v>
      </c>
      <c r="G75" s="3">
        <v>17.3</v>
      </c>
      <c r="H75" s="3" t="s">
        <v>73</v>
      </c>
    </row>
    <row r="76" spans="1:8" ht="11.25" customHeight="1" x14ac:dyDescent="0.2">
      <c r="A76" s="3" t="s">
        <v>102</v>
      </c>
      <c r="B76" s="3">
        <v>1</v>
      </c>
      <c r="C76" s="3" t="s">
        <v>82</v>
      </c>
      <c r="D76" s="3" t="s">
        <v>72</v>
      </c>
      <c r="E76" s="3">
        <v>0</v>
      </c>
      <c r="F76" s="3">
        <v>0</v>
      </c>
      <c r="G76" s="3">
        <v>0</v>
      </c>
      <c r="H76" s="3" t="s">
        <v>82</v>
      </c>
    </row>
    <row r="77" spans="1:8" ht="11.25" customHeight="1" x14ac:dyDescent="0.2">
      <c r="A77" s="3" t="s">
        <v>103</v>
      </c>
      <c r="B77" s="3">
        <v>1</v>
      </c>
      <c r="C77" s="3" t="s">
        <v>71</v>
      </c>
      <c r="D77" s="3" t="s">
        <v>72</v>
      </c>
      <c r="E77" s="3">
        <v>0</v>
      </c>
      <c r="F77" s="3">
        <v>0</v>
      </c>
      <c r="G77" s="3">
        <v>43.26</v>
      </c>
      <c r="H77" s="3" t="s">
        <v>73</v>
      </c>
    </row>
    <row r="78" spans="1:8" ht="11.25" customHeight="1" x14ac:dyDescent="0.2">
      <c r="A78" s="6" t="s">
        <v>104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105</v>
      </c>
      <c r="B79" s="3">
        <v>1</v>
      </c>
      <c r="C79" s="3" t="s">
        <v>82</v>
      </c>
      <c r="D79" s="3" t="s">
        <v>20</v>
      </c>
      <c r="E79" s="3">
        <v>0</v>
      </c>
      <c r="F79" s="3">
        <v>0</v>
      </c>
      <c r="G79" s="3">
        <v>4.1500000000000004</v>
      </c>
      <c r="H79" s="3" t="s">
        <v>82</v>
      </c>
    </row>
    <row r="80" spans="1:8" ht="11.25" customHeight="1" x14ac:dyDescent="0.2">
      <c r="A80" s="3" t="s">
        <v>106</v>
      </c>
      <c r="B80" s="3">
        <v>1</v>
      </c>
      <c r="C80" s="3" t="s">
        <v>82</v>
      </c>
      <c r="D80" s="3" t="s">
        <v>20</v>
      </c>
      <c r="E80" s="3">
        <v>0</v>
      </c>
      <c r="F80" s="3">
        <v>0</v>
      </c>
      <c r="G80" s="3">
        <v>0</v>
      </c>
      <c r="H80" s="3" t="s">
        <v>82</v>
      </c>
    </row>
    <row r="81" spans="1:8" ht="11.25" customHeight="1" x14ac:dyDescent="0.2">
      <c r="A81" s="3" t="s">
        <v>107</v>
      </c>
      <c r="B81" s="3">
        <v>1</v>
      </c>
      <c r="C81" s="3" t="s">
        <v>82</v>
      </c>
      <c r="D81" s="3" t="s">
        <v>20</v>
      </c>
      <c r="E81" s="3">
        <v>0</v>
      </c>
      <c r="F81" s="3">
        <v>0</v>
      </c>
      <c r="G81" s="3">
        <v>4.5</v>
      </c>
      <c r="H81" s="3" t="s">
        <v>82</v>
      </c>
    </row>
    <row r="82" spans="1:8" ht="11.25" customHeight="1" x14ac:dyDescent="0.2">
      <c r="A82" s="3" t="s">
        <v>108</v>
      </c>
      <c r="B82" s="3">
        <v>1</v>
      </c>
      <c r="C82" s="3" t="s">
        <v>82</v>
      </c>
      <c r="D82" s="3" t="s">
        <v>20</v>
      </c>
      <c r="E82" s="3">
        <v>0</v>
      </c>
      <c r="F82" s="3">
        <v>0</v>
      </c>
      <c r="G82" s="3">
        <v>0</v>
      </c>
      <c r="H82" s="3" t="s">
        <v>82</v>
      </c>
    </row>
    <row r="83" spans="1:8" ht="11.25" customHeight="1" x14ac:dyDescent="0.2">
      <c r="A83" s="3" t="s">
        <v>109</v>
      </c>
      <c r="B83" s="3">
        <v>1</v>
      </c>
      <c r="C83" s="3" t="s">
        <v>82</v>
      </c>
      <c r="D83" s="3" t="s">
        <v>20</v>
      </c>
      <c r="E83" s="3">
        <v>0</v>
      </c>
      <c r="F83" s="3">
        <v>0</v>
      </c>
      <c r="G83" s="3">
        <v>0</v>
      </c>
      <c r="H83" s="3" t="s">
        <v>82</v>
      </c>
    </row>
    <row r="84" spans="1:8" ht="11.25" customHeight="1" x14ac:dyDescent="0.2">
      <c r="A84" s="6" t="s">
        <v>110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111</v>
      </c>
      <c r="B85" s="3">
        <v>1</v>
      </c>
      <c r="C85" s="3" t="s">
        <v>71</v>
      </c>
      <c r="D85" s="3" t="s">
        <v>72</v>
      </c>
      <c r="E85" s="3">
        <v>0</v>
      </c>
      <c r="F85" s="3">
        <v>0</v>
      </c>
      <c r="G85" s="3">
        <v>17.3</v>
      </c>
      <c r="H85" s="3" t="s">
        <v>73</v>
      </c>
    </row>
    <row r="86" spans="1:8" ht="11.25" customHeight="1" x14ac:dyDescent="0.2">
      <c r="A86" s="3" t="s">
        <v>112</v>
      </c>
      <c r="B86" s="3">
        <v>1</v>
      </c>
      <c r="C86" s="3" t="s">
        <v>71</v>
      </c>
      <c r="D86" s="3" t="s">
        <v>72</v>
      </c>
      <c r="E86" s="3">
        <v>0</v>
      </c>
      <c r="F86" s="3">
        <v>0</v>
      </c>
      <c r="G86" s="3">
        <v>0</v>
      </c>
      <c r="H86" s="3" t="s">
        <v>73</v>
      </c>
    </row>
    <row r="87" spans="1:8" ht="11.25" customHeight="1" x14ac:dyDescent="0.2">
      <c r="A87" s="3" t="s">
        <v>113</v>
      </c>
      <c r="B87" s="3">
        <v>1</v>
      </c>
      <c r="C87" s="3" t="s">
        <v>71</v>
      </c>
      <c r="D87" s="3" t="s">
        <v>20</v>
      </c>
      <c r="E87" s="3">
        <v>0</v>
      </c>
      <c r="F87" s="3">
        <v>0</v>
      </c>
      <c r="G87" s="3">
        <v>0</v>
      </c>
      <c r="H87" s="3" t="s">
        <v>73</v>
      </c>
    </row>
    <row r="88" spans="1:8" ht="11.25" customHeight="1" x14ac:dyDescent="0.2">
      <c r="A88" s="3" t="s">
        <v>114</v>
      </c>
      <c r="B88" s="3">
        <v>1</v>
      </c>
      <c r="C88" s="3" t="s">
        <v>71</v>
      </c>
      <c r="D88" s="3" t="s">
        <v>20</v>
      </c>
      <c r="E88" s="3">
        <v>0</v>
      </c>
      <c r="F88" s="3">
        <v>0</v>
      </c>
      <c r="G88" s="3">
        <v>0</v>
      </c>
      <c r="H88" s="3" t="s">
        <v>73</v>
      </c>
    </row>
    <row r="89" spans="1:8" ht="11.25" customHeight="1" x14ac:dyDescent="0.2">
      <c r="A89" s="3" t="s">
        <v>115</v>
      </c>
      <c r="B89" s="3">
        <v>1</v>
      </c>
      <c r="C89" s="3" t="s">
        <v>71</v>
      </c>
      <c r="D89" s="3" t="s">
        <v>72</v>
      </c>
      <c r="E89" s="3">
        <v>0</v>
      </c>
      <c r="F89" s="3">
        <v>0</v>
      </c>
      <c r="G89" s="3">
        <v>0</v>
      </c>
      <c r="H89" s="3" t="s">
        <v>73</v>
      </c>
    </row>
    <row r="90" spans="1:8" ht="11.25" customHeight="1" x14ac:dyDescent="0.2">
      <c r="A90" s="3" t="s">
        <v>116</v>
      </c>
      <c r="B90" s="3">
        <v>1</v>
      </c>
      <c r="C90" s="3" t="s">
        <v>71</v>
      </c>
      <c r="D90" s="3" t="s">
        <v>72</v>
      </c>
      <c r="E90" s="3">
        <v>0</v>
      </c>
      <c r="F90" s="3">
        <v>0</v>
      </c>
      <c r="G90" s="3">
        <v>0</v>
      </c>
      <c r="H90" s="3" t="s">
        <v>73</v>
      </c>
    </row>
    <row r="91" spans="1:8" ht="11.25" customHeight="1" x14ac:dyDescent="0.2">
      <c r="A91" s="3" t="s">
        <v>117</v>
      </c>
      <c r="B91" s="3">
        <v>1</v>
      </c>
      <c r="C91" s="3" t="s">
        <v>71</v>
      </c>
      <c r="D91" s="3" t="s">
        <v>72</v>
      </c>
      <c r="E91" s="3">
        <v>0</v>
      </c>
      <c r="F91" s="3">
        <v>0</v>
      </c>
      <c r="G91" s="3">
        <v>43.26</v>
      </c>
      <c r="H91" s="3" t="s">
        <v>73</v>
      </c>
    </row>
    <row r="92" spans="1:8" ht="11.25" customHeight="1" x14ac:dyDescent="0.2">
      <c r="A92" s="3" t="s">
        <v>118</v>
      </c>
      <c r="B92" s="3">
        <v>1</v>
      </c>
      <c r="C92" s="3" t="s">
        <v>71</v>
      </c>
      <c r="D92" s="3" t="s">
        <v>72</v>
      </c>
      <c r="E92" s="3">
        <v>0</v>
      </c>
      <c r="F92" s="3">
        <v>0</v>
      </c>
      <c r="G92" s="3">
        <v>0</v>
      </c>
      <c r="H92" s="3" t="s">
        <v>73</v>
      </c>
    </row>
    <row r="93" spans="1:8" ht="11.25" customHeight="1" x14ac:dyDescent="0.2">
      <c r="A93" s="3" t="s">
        <v>119</v>
      </c>
      <c r="B93" s="3">
        <v>1</v>
      </c>
      <c r="C93" s="3" t="s">
        <v>71</v>
      </c>
      <c r="D93" s="3" t="s">
        <v>72</v>
      </c>
      <c r="E93" s="3">
        <v>0</v>
      </c>
      <c r="F93" s="3">
        <v>0</v>
      </c>
      <c r="G93" s="3">
        <v>25.09</v>
      </c>
      <c r="H93" s="3" t="s">
        <v>73</v>
      </c>
    </row>
    <row r="94" spans="1:8" ht="11.25" customHeight="1" x14ac:dyDescent="0.2">
      <c r="A94" s="3" t="s">
        <v>120</v>
      </c>
      <c r="B94" s="3">
        <v>1</v>
      </c>
      <c r="C94" s="3" t="s">
        <v>71</v>
      </c>
      <c r="D94" s="3" t="s">
        <v>72</v>
      </c>
      <c r="E94" s="3">
        <v>0</v>
      </c>
      <c r="F94" s="3">
        <v>0</v>
      </c>
      <c r="G94" s="3">
        <v>0</v>
      </c>
      <c r="H94" s="3" t="s">
        <v>73</v>
      </c>
    </row>
    <row r="95" spans="1:8" ht="11.25" customHeight="1" x14ac:dyDescent="0.2">
      <c r="A95" s="3" t="s">
        <v>121</v>
      </c>
      <c r="B95" s="3">
        <v>1</v>
      </c>
      <c r="C95" s="3" t="s">
        <v>71</v>
      </c>
      <c r="D95" s="3" t="s">
        <v>72</v>
      </c>
      <c r="E95" s="3">
        <v>0</v>
      </c>
      <c r="F95" s="3">
        <v>0</v>
      </c>
      <c r="G95" s="3">
        <v>0</v>
      </c>
      <c r="H95" s="3" t="s">
        <v>73</v>
      </c>
    </row>
    <row r="96" spans="1:8" ht="11.25" customHeight="1" x14ac:dyDescent="0.2">
      <c r="A96" s="3" t="s">
        <v>122</v>
      </c>
      <c r="B96" s="3">
        <v>1</v>
      </c>
      <c r="C96" s="3" t="s">
        <v>71</v>
      </c>
      <c r="D96" s="3" t="s">
        <v>72</v>
      </c>
      <c r="E96" s="3">
        <v>0</v>
      </c>
      <c r="F96" s="3">
        <v>0</v>
      </c>
      <c r="G96" s="3">
        <v>26.82</v>
      </c>
      <c r="H96" s="3" t="s">
        <v>73</v>
      </c>
    </row>
    <row r="97" spans="1:8" ht="11.25" customHeight="1" x14ac:dyDescent="0.2">
      <c r="A97" s="3" t="s">
        <v>123</v>
      </c>
      <c r="B97" s="3">
        <v>1</v>
      </c>
      <c r="C97" s="3" t="s">
        <v>71</v>
      </c>
      <c r="D97" s="3" t="s">
        <v>72</v>
      </c>
      <c r="E97" s="3">
        <v>0</v>
      </c>
      <c r="F97" s="3">
        <v>0</v>
      </c>
      <c r="G97" s="3">
        <v>0</v>
      </c>
      <c r="H97" s="3" t="s">
        <v>73</v>
      </c>
    </row>
    <row r="98" spans="1:8" ht="11.25" customHeight="1" x14ac:dyDescent="0.2">
      <c r="A98" s="3" t="s">
        <v>124</v>
      </c>
      <c r="B98" s="3">
        <v>1</v>
      </c>
      <c r="C98" s="3" t="s">
        <v>71</v>
      </c>
      <c r="D98" s="3" t="s">
        <v>72</v>
      </c>
      <c r="E98" s="3">
        <v>0</v>
      </c>
      <c r="F98" s="3">
        <v>0</v>
      </c>
      <c r="G98" s="3">
        <v>0</v>
      </c>
      <c r="H98" s="3" t="s">
        <v>73</v>
      </c>
    </row>
    <row r="99" spans="1:8" ht="11.25" customHeight="1" x14ac:dyDescent="0.2">
      <c r="A99" s="6" t="s">
        <v>125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126</v>
      </c>
      <c r="B100" s="3">
        <v>0</v>
      </c>
      <c r="C100" s="3" t="s">
        <v>15</v>
      </c>
      <c r="D100" s="3" t="s">
        <v>48</v>
      </c>
      <c r="E100" s="3">
        <v>0</v>
      </c>
      <c r="F100" s="3">
        <v>0</v>
      </c>
      <c r="G100" s="3">
        <v>4.59</v>
      </c>
      <c r="H100" s="3" t="s">
        <v>15</v>
      </c>
    </row>
    <row r="101" spans="1:8" ht="11.25" customHeight="1" x14ac:dyDescent="0.2">
      <c r="A101" s="3" t="s">
        <v>127</v>
      </c>
      <c r="B101" s="3">
        <v>0</v>
      </c>
      <c r="C101" s="3" t="s">
        <v>15</v>
      </c>
      <c r="D101" s="3" t="s">
        <v>42</v>
      </c>
      <c r="E101" s="3">
        <v>0</v>
      </c>
      <c r="F101" s="3">
        <v>0</v>
      </c>
      <c r="G101" s="3">
        <v>4.07</v>
      </c>
      <c r="H101" s="3" t="s">
        <v>15</v>
      </c>
    </row>
    <row r="102" spans="1:8" ht="11.25" customHeight="1" x14ac:dyDescent="0.2">
      <c r="A102" s="3" t="s">
        <v>128</v>
      </c>
      <c r="B102" s="3">
        <v>0</v>
      </c>
      <c r="C102" s="3" t="s">
        <v>15</v>
      </c>
      <c r="D102" s="3" t="s">
        <v>42</v>
      </c>
      <c r="E102" s="3">
        <v>0</v>
      </c>
      <c r="F102" s="3">
        <v>0</v>
      </c>
      <c r="G102" s="3">
        <v>8.65</v>
      </c>
      <c r="H102" s="3" t="s">
        <v>15</v>
      </c>
    </row>
    <row r="103" spans="1:8" ht="11.25" customHeight="1" x14ac:dyDescent="0.2">
      <c r="A103" s="3" t="s">
        <v>129</v>
      </c>
      <c r="B103" s="3">
        <v>1</v>
      </c>
      <c r="C103" s="3" t="s">
        <v>82</v>
      </c>
      <c r="D103" s="3" t="s">
        <v>20</v>
      </c>
      <c r="E103" s="3">
        <v>0</v>
      </c>
      <c r="F103" s="3">
        <v>0</v>
      </c>
      <c r="G103" s="3">
        <v>0</v>
      </c>
      <c r="H103" s="3" t="s">
        <v>82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48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48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48</v>
      </c>
      <c r="E107" s="3">
        <v>0</v>
      </c>
      <c r="F107" s="3">
        <v>0</v>
      </c>
      <c r="G107" s="3">
        <f>26.52-9.86</f>
        <v>16.66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48</v>
      </c>
      <c r="E108" s="3">
        <v>0</v>
      </c>
      <c r="F108" s="3">
        <v>0</v>
      </c>
      <c r="G108" s="3">
        <v>23.26</v>
      </c>
      <c r="H108" s="3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3">
        <f>SUM(G49:G108)</f>
        <v>260.54000000000002</v>
      </c>
      <c r="H109" s="31"/>
    </row>
    <row r="110" spans="1:8" ht="11.25" customHeight="1" x14ac:dyDescent="0.2">
      <c r="A110" s="6" t="s">
        <v>104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137</v>
      </c>
      <c r="B112" s="3">
        <v>1</v>
      </c>
      <c r="C112" s="3" t="s">
        <v>82</v>
      </c>
      <c r="D112" s="3" t="s">
        <v>42</v>
      </c>
      <c r="E112" s="3">
        <v>0</v>
      </c>
      <c r="F112" s="3">
        <v>0</v>
      </c>
      <c r="G112" s="3">
        <v>0</v>
      </c>
      <c r="H112" s="3" t="s">
        <v>82</v>
      </c>
    </row>
    <row r="113" spans="1:8" ht="11.25" customHeight="1" x14ac:dyDescent="0.2">
      <c r="A113" s="3" t="s">
        <v>138</v>
      </c>
      <c r="B113" s="3">
        <v>1</v>
      </c>
      <c r="C113" s="3" t="s">
        <v>82</v>
      </c>
      <c r="D113" s="3" t="s">
        <v>20</v>
      </c>
      <c r="E113" s="3">
        <v>0</v>
      </c>
      <c r="F113" s="3">
        <v>0</v>
      </c>
      <c r="G113" s="3">
        <v>0</v>
      </c>
      <c r="H113" s="3" t="s">
        <v>82</v>
      </c>
    </row>
    <row r="114" spans="1:8" ht="11.25" customHeight="1" x14ac:dyDescent="0.2">
      <c r="A114" s="3" t="s">
        <v>139</v>
      </c>
      <c r="B114" s="3">
        <v>1</v>
      </c>
      <c r="C114" s="3" t="s">
        <v>82</v>
      </c>
      <c r="D114" s="3" t="s">
        <v>20</v>
      </c>
      <c r="E114" s="3">
        <v>0</v>
      </c>
      <c r="F114" s="3">
        <v>0</v>
      </c>
      <c r="G114" s="3">
        <v>0</v>
      </c>
      <c r="H114" s="3" t="s">
        <v>82</v>
      </c>
    </row>
    <row r="115" spans="1:8" ht="11.25" customHeight="1" x14ac:dyDescent="0.2">
      <c r="A115" s="3" t="s">
        <v>140</v>
      </c>
      <c r="B115" s="3">
        <v>0</v>
      </c>
      <c r="C115" s="3" t="s">
        <v>15</v>
      </c>
      <c r="D115" s="3" t="s">
        <v>72</v>
      </c>
      <c r="E115" s="3">
        <v>0</v>
      </c>
      <c r="F115" s="3">
        <v>0</v>
      </c>
      <c r="G115" s="3">
        <v>43.26</v>
      </c>
      <c r="H115" s="3" t="s">
        <v>15</v>
      </c>
    </row>
    <row r="116" spans="1:8" ht="11.25" customHeight="1" x14ac:dyDescent="0.2">
      <c r="A116" s="3" t="s">
        <v>141</v>
      </c>
      <c r="B116" s="3">
        <v>0</v>
      </c>
      <c r="C116" s="3" t="s">
        <v>15</v>
      </c>
      <c r="D116" s="3" t="s">
        <v>72</v>
      </c>
      <c r="E116" s="3">
        <v>0</v>
      </c>
      <c r="F116" s="3">
        <v>0</v>
      </c>
      <c r="G116" s="3">
        <v>34.61</v>
      </c>
      <c r="H116" s="3" t="s">
        <v>15</v>
      </c>
    </row>
    <row r="117" spans="1:8" ht="11.25" customHeight="1" x14ac:dyDescent="0.2">
      <c r="A117" s="3" t="s">
        <v>142</v>
      </c>
      <c r="B117" s="3">
        <v>0</v>
      </c>
      <c r="C117" s="3" t="s">
        <v>15</v>
      </c>
      <c r="D117" s="3" t="s">
        <v>42</v>
      </c>
      <c r="E117" s="3">
        <v>0</v>
      </c>
      <c r="F117" s="3">
        <v>0</v>
      </c>
      <c r="G117" s="3">
        <v>4.33</v>
      </c>
      <c r="H117" s="3" t="s">
        <v>15</v>
      </c>
    </row>
    <row r="118" spans="1:8" ht="11.25" customHeight="1" x14ac:dyDescent="0.2">
      <c r="A118" s="3" t="s">
        <v>143</v>
      </c>
      <c r="B118" s="3">
        <v>0</v>
      </c>
      <c r="C118" s="3" t="s">
        <v>15</v>
      </c>
      <c r="D118" s="3" t="s">
        <v>42</v>
      </c>
      <c r="E118" s="3">
        <v>0</v>
      </c>
      <c r="F118" s="3">
        <v>0</v>
      </c>
      <c r="G118" s="3">
        <v>0</v>
      </c>
      <c r="H118" s="3" t="s">
        <v>15</v>
      </c>
    </row>
    <row r="119" spans="1:8" ht="11.25" customHeight="1" x14ac:dyDescent="0.2">
      <c r="A119" s="3" t="s">
        <v>144</v>
      </c>
      <c r="B119" s="3">
        <v>0</v>
      </c>
      <c r="C119" s="3" t="s">
        <v>15</v>
      </c>
      <c r="D119" s="3" t="s">
        <v>20</v>
      </c>
      <c r="E119" s="3">
        <v>0</v>
      </c>
      <c r="F119" s="3">
        <v>0</v>
      </c>
      <c r="G119" s="3">
        <v>0</v>
      </c>
      <c r="H119" s="3" t="s">
        <v>15</v>
      </c>
    </row>
    <row r="120" spans="1:8" ht="11.25" customHeight="1" x14ac:dyDescent="0.2">
      <c r="A120" s="3" t="s">
        <v>145</v>
      </c>
      <c r="B120" s="3">
        <v>1</v>
      </c>
      <c r="C120" s="3" t="s">
        <v>15</v>
      </c>
      <c r="D120" s="3" t="s">
        <v>72</v>
      </c>
      <c r="E120" s="3">
        <v>1000</v>
      </c>
      <c r="F120" s="3">
        <v>25.71</v>
      </c>
      <c r="G120" s="3">
        <v>25.71</v>
      </c>
      <c r="H120" s="3" t="s">
        <v>15</v>
      </c>
    </row>
    <row r="121" spans="1:8" ht="11.25" customHeight="1" x14ac:dyDescent="0.2">
      <c r="A121" s="3" t="s">
        <v>146</v>
      </c>
      <c r="B121" s="3">
        <v>0</v>
      </c>
      <c r="C121" s="3" t="s">
        <v>15</v>
      </c>
      <c r="D121" s="3" t="s">
        <v>72</v>
      </c>
      <c r="E121" s="3">
        <v>0</v>
      </c>
      <c r="F121" s="3">
        <v>0</v>
      </c>
      <c r="G121" s="3">
        <v>30.02</v>
      </c>
      <c r="H121" s="3" t="s">
        <v>15</v>
      </c>
    </row>
    <row r="122" spans="1:8" ht="11.25" customHeight="1" x14ac:dyDescent="0.2">
      <c r="A122" s="3" t="s">
        <v>147</v>
      </c>
      <c r="B122" s="3">
        <v>1</v>
      </c>
      <c r="C122" s="3" t="s">
        <v>82</v>
      </c>
      <c r="D122" s="3" t="s">
        <v>20</v>
      </c>
      <c r="E122" s="3">
        <v>0</v>
      </c>
      <c r="F122" s="3">
        <v>0</v>
      </c>
      <c r="G122" s="3">
        <v>4.5</v>
      </c>
      <c r="H122" s="3" t="s">
        <v>82</v>
      </c>
    </row>
    <row r="123" spans="1:8" ht="11.25" customHeight="1" x14ac:dyDescent="0.2">
      <c r="A123" s="3" t="s">
        <v>148</v>
      </c>
      <c r="B123" s="3">
        <v>2</v>
      </c>
      <c r="C123" s="3" t="s">
        <v>131</v>
      </c>
      <c r="D123" s="3" t="s">
        <v>42</v>
      </c>
      <c r="E123" s="3">
        <v>0</v>
      </c>
      <c r="F123" s="3">
        <v>0</v>
      </c>
      <c r="G123" s="3">
        <v>4.1500000000000004</v>
      </c>
      <c r="H123" s="3"/>
    </row>
    <row r="124" spans="1:8" ht="11.25" customHeight="1" x14ac:dyDescent="0.2">
      <c r="A124" s="3" t="s">
        <v>149</v>
      </c>
      <c r="B124" s="3">
        <v>0</v>
      </c>
      <c r="C124" s="3" t="s">
        <v>15</v>
      </c>
      <c r="D124" s="3" t="s">
        <v>20</v>
      </c>
      <c r="E124" s="3">
        <v>0</v>
      </c>
      <c r="F124" s="3">
        <v>0</v>
      </c>
      <c r="G124" s="3">
        <v>10.08</v>
      </c>
      <c r="H124" s="3" t="s">
        <v>15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72</v>
      </c>
      <c r="E125" s="3">
        <v>1000</v>
      </c>
      <c r="F125" s="3">
        <v>38.65</v>
      </c>
      <c r="G125" s="3">
        <v>38.65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72</v>
      </c>
      <c r="E126" s="3">
        <v>1000</v>
      </c>
      <c r="F126" s="3">
        <v>4.88</v>
      </c>
      <c r="G126" s="3">
        <v>4.88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72</v>
      </c>
      <c r="E127" s="3">
        <v>1000</v>
      </c>
      <c r="F127" s="3">
        <v>14.51</v>
      </c>
      <c r="G127" s="3">
        <v>14.51</v>
      </c>
      <c r="H127" s="3"/>
    </row>
    <row r="128" spans="1:8" ht="11.25" customHeight="1" x14ac:dyDescent="0.2">
      <c r="A128" s="3" t="s">
        <v>153</v>
      </c>
      <c r="B128" s="3">
        <v>0</v>
      </c>
      <c r="C128" s="3" t="s">
        <v>15</v>
      </c>
      <c r="D128" s="3" t="s">
        <v>20</v>
      </c>
      <c r="E128" s="3">
        <v>0</v>
      </c>
      <c r="F128" s="3">
        <v>0</v>
      </c>
      <c r="G128" s="3">
        <v>4.59</v>
      </c>
      <c r="H128" s="3" t="s">
        <v>15</v>
      </c>
    </row>
    <row r="129" spans="1:8" ht="11.25" customHeight="1" x14ac:dyDescent="0.2">
      <c r="A129" s="3" t="s">
        <v>154</v>
      </c>
      <c r="B129" s="3">
        <v>0</v>
      </c>
      <c r="C129" s="3" t="s">
        <v>15</v>
      </c>
      <c r="D129" s="3" t="s">
        <v>20</v>
      </c>
      <c r="E129" s="3">
        <v>0</v>
      </c>
      <c r="F129" s="3">
        <v>0</v>
      </c>
      <c r="G129" s="3">
        <v>0</v>
      </c>
      <c r="H129" s="3" t="s">
        <v>15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20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0</v>
      </c>
      <c r="C131" s="3" t="s">
        <v>15</v>
      </c>
      <c r="D131" s="3" t="s">
        <v>72</v>
      </c>
      <c r="E131" s="3">
        <v>0</v>
      </c>
      <c r="F131" s="3">
        <v>0</v>
      </c>
      <c r="G131" s="3">
        <v>60.56</v>
      </c>
      <c r="H131" s="3" t="s">
        <v>15</v>
      </c>
    </row>
    <row r="132" spans="1:8" ht="11.25" customHeight="1" x14ac:dyDescent="0.2">
      <c r="A132" s="3" t="s">
        <v>158</v>
      </c>
      <c r="B132" s="3">
        <v>0</v>
      </c>
      <c r="C132" s="3" t="s">
        <v>15</v>
      </c>
      <c r="D132" s="3" t="s">
        <v>72</v>
      </c>
      <c r="E132" s="3">
        <v>0</v>
      </c>
      <c r="F132" s="3">
        <v>0</v>
      </c>
      <c r="G132" s="3">
        <v>42.39</v>
      </c>
      <c r="H132" s="3" t="s">
        <v>15</v>
      </c>
    </row>
    <row r="133" spans="1:8" ht="11.25" customHeight="1" x14ac:dyDescent="0.2">
      <c r="A133" s="3" t="s">
        <v>159</v>
      </c>
      <c r="B133" s="3">
        <v>0</v>
      </c>
      <c r="C133" s="3" t="s">
        <v>15</v>
      </c>
      <c r="D133" s="3" t="s">
        <v>72</v>
      </c>
      <c r="E133" s="3">
        <v>0</v>
      </c>
      <c r="F133" s="3">
        <v>0</v>
      </c>
      <c r="G133" s="3">
        <v>51.91</v>
      </c>
      <c r="H133" s="3" t="s">
        <v>15</v>
      </c>
    </row>
    <row r="134" spans="1:8" ht="11.25" customHeight="1" x14ac:dyDescent="0.2">
      <c r="A134" s="3" t="s">
        <v>160</v>
      </c>
      <c r="B134" s="3">
        <v>0</v>
      </c>
      <c r="C134" s="3" t="s">
        <v>15</v>
      </c>
      <c r="D134" s="3" t="s">
        <v>72</v>
      </c>
      <c r="E134" s="3">
        <v>0</v>
      </c>
      <c r="F134" s="3">
        <v>0</v>
      </c>
      <c r="G134" s="3">
        <v>44.12</v>
      </c>
      <c r="H134" s="3" t="s">
        <v>15</v>
      </c>
    </row>
    <row r="135" spans="1:8" ht="11.25" customHeight="1" x14ac:dyDescent="0.2">
      <c r="A135" s="3" t="s">
        <v>161</v>
      </c>
      <c r="B135" s="3">
        <v>0</v>
      </c>
      <c r="C135" s="3" t="s">
        <v>15</v>
      </c>
      <c r="D135" s="3" t="s">
        <v>72</v>
      </c>
      <c r="E135" s="3">
        <v>0</v>
      </c>
      <c r="F135" s="3">
        <v>0</v>
      </c>
      <c r="G135" s="3">
        <v>25.95</v>
      </c>
      <c r="H135" s="3" t="s">
        <v>15</v>
      </c>
    </row>
    <row r="136" spans="1:8" ht="11.25" customHeight="1" x14ac:dyDescent="0.2">
      <c r="A136" s="3" t="s">
        <v>162</v>
      </c>
      <c r="B136" s="3">
        <v>0</v>
      </c>
      <c r="C136" s="3" t="s">
        <v>15</v>
      </c>
      <c r="D136" s="3" t="s">
        <v>72</v>
      </c>
      <c r="E136" s="3">
        <v>0</v>
      </c>
      <c r="F136" s="3">
        <v>0</v>
      </c>
      <c r="G136" s="3">
        <v>7.79</v>
      </c>
      <c r="H136" s="3" t="s">
        <v>15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0</v>
      </c>
      <c r="C138" s="3" t="s">
        <v>131</v>
      </c>
      <c r="D138" s="3" t="s">
        <v>48</v>
      </c>
      <c r="E138" s="3">
        <v>0</v>
      </c>
      <c r="F138" s="3">
        <v>0</v>
      </c>
      <c r="G138" s="3">
        <v>9.52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131</v>
      </c>
      <c r="D139" s="3" t="s">
        <v>48</v>
      </c>
      <c r="E139" s="3">
        <v>0</v>
      </c>
      <c r="F139" s="3">
        <v>0</v>
      </c>
      <c r="G139" s="3">
        <v>14.51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131</v>
      </c>
      <c r="D140" s="3" t="s">
        <v>48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131</v>
      </c>
      <c r="D141" s="3" t="s">
        <v>48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131</v>
      </c>
      <c r="D142" s="3" t="s">
        <v>48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131</v>
      </c>
      <c r="D143" s="3" t="s">
        <v>48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131</v>
      </c>
      <c r="D144" s="3" t="s">
        <v>48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48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48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48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48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48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48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48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48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0</v>
      </c>
      <c r="C153" s="3" t="s">
        <v>131</v>
      </c>
      <c r="D153" s="3" t="s">
        <v>48</v>
      </c>
      <c r="E153" s="3">
        <v>0</v>
      </c>
      <c r="F153" s="3">
        <v>0</v>
      </c>
      <c r="G153" s="3">
        <v>25.95</v>
      </c>
      <c r="H153" s="3"/>
    </row>
    <row r="154" spans="1:8" ht="11.25" customHeight="1" x14ac:dyDescent="0.2">
      <c r="A154" s="3" t="s">
        <v>179</v>
      </c>
      <c r="B154" s="3">
        <v>0</v>
      </c>
      <c r="C154" s="3" t="s">
        <v>131</v>
      </c>
      <c r="D154" s="3" t="s">
        <v>48</v>
      </c>
      <c r="E154" s="3">
        <v>0</v>
      </c>
      <c r="F154" s="3">
        <v>0</v>
      </c>
      <c r="G154" s="3">
        <v>4.33</v>
      </c>
      <c r="H154" s="3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3">
        <f>SUM(G112:G154)</f>
        <v>506.31999999999994</v>
      </c>
      <c r="H155" s="3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20</v>
      </c>
      <c r="E157" s="3">
        <v>4</v>
      </c>
      <c r="F157" s="3">
        <f>ROUND(G157/E157/B157*1000,2)</f>
        <v>115.32</v>
      </c>
      <c r="G157" s="25">
        <v>168.37</v>
      </c>
      <c r="H157" s="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33">
        <f>SUM(G157)</f>
        <v>168.37</v>
      </c>
      <c r="H158" s="3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2</v>
      </c>
      <c r="C160" s="3" t="s">
        <v>131</v>
      </c>
      <c r="D160" s="3" t="s">
        <v>72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</v>
      </c>
      <c r="C161" s="3" t="s">
        <v>23</v>
      </c>
      <c r="D161" s="3" t="s">
        <v>72</v>
      </c>
      <c r="E161" s="3">
        <v>0</v>
      </c>
      <c r="F161" s="3">
        <v>0</v>
      </c>
      <c r="G161" s="3">
        <v>0</v>
      </c>
      <c r="H161" s="3" t="s">
        <v>24</v>
      </c>
    </row>
    <row r="162" spans="1:8" ht="11.25" customHeight="1" x14ac:dyDescent="0.2">
      <c r="A162" s="3" t="s">
        <v>187</v>
      </c>
      <c r="B162" s="3">
        <v>5</v>
      </c>
      <c r="C162" s="3" t="s">
        <v>41</v>
      </c>
      <c r="D162" s="3" t="s">
        <v>72</v>
      </c>
      <c r="E162" s="3">
        <v>0</v>
      </c>
      <c r="F162" s="3">
        <v>0</v>
      </c>
      <c r="G162" s="3">
        <v>0</v>
      </c>
      <c r="H162" s="3" t="s">
        <v>43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33">
        <f>SUM(G160:G162)</f>
        <v>0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2</v>
      </c>
      <c r="C165" s="3" t="s">
        <v>131</v>
      </c>
      <c r="D165" s="3" t="s">
        <v>72</v>
      </c>
      <c r="E165" s="3">
        <v>0</v>
      </c>
      <c r="F165" s="3">
        <v>0</v>
      </c>
      <c r="G165" s="3">
        <v>11.65</v>
      </c>
      <c r="H165" s="3"/>
    </row>
    <row r="166" spans="1:8" ht="11.25" customHeight="1" x14ac:dyDescent="0.2">
      <c r="A166" s="3" t="s">
        <v>191</v>
      </c>
      <c r="B166" s="3">
        <v>2</v>
      </c>
      <c r="C166" s="3" t="s">
        <v>131</v>
      </c>
      <c r="D166" s="3" t="s">
        <v>72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131</v>
      </c>
      <c r="D167" s="3" t="s">
        <v>72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3">
        <f>SUM(G165:G167)</f>
        <v>11.65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1</v>
      </c>
      <c r="C170" s="3" t="s">
        <v>10</v>
      </c>
      <c r="D170" s="3" t="s">
        <v>72</v>
      </c>
      <c r="E170" s="3">
        <v>0</v>
      </c>
      <c r="F170" s="3">
        <v>0</v>
      </c>
      <c r="G170" s="3">
        <v>0</v>
      </c>
      <c r="H170" s="3" t="s">
        <v>26</v>
      </c>
    </row>
    <row r="171" spans="1:8" ht="11.25" customHeight="1" x14ac:dyDescent="0.2">
      <c r="A171" s="3" t="s">
        <v>196</v>
      </c>
      <c r="B171" s="3">
        <v>1</v>
      </c>
      <c r="C171" s="3" t="s">
        <v>131</v>
      </c>
      <c r="D171" s="3" t="s">
        <v>72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3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0</v>
      </c>
      <c r="C174" s="3" t="s">
        <v>200</v>
      </c>
      <c r="D174" s="3" t="s">
        <v>72</v>
      </c>
      <c r="E174" s="3">
        <v>0</v>
      </c>
      <c r="F174" s="3">
        <v>0</v>
      </c>
      <c r="G174" s="3">
        <v>24.37</v>
      </c>
      <c r="H174" s="3" t="s">
        <v>200</v>
      </c>
    </row>
    <row r="175" spans="1:8" ht="11.25" customHeight="1" x14ac:dyDescent="0.2">
      <c r="A175" s="3" t="s">
        <v>201</v>
      </c>
      <c r="B175" s="3">
        <v>0</v>
      </c>
      <c r="C175" s="3" t="s">
        <v>200</v>
      </c>
      <c r="D175" s="3" t="s">
        <v>72</v>
      </c>
      <c r="E175" s="3">
        <v>0</v>
      </c>
      <c r="F175" s="3">
        <v>0</v>
      </c>
      <c r="G175" s="3">
        <v>4.1500000000000004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3">
        <f>SUM(G174:G175)</f>
        <v>28.520000000000003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0</v>
      </c>
      <c r="C178" s="3" t="s">
        <v>131</v>
      </c>
      <c r="D178" s="3"/>
      <c r="E178" s="3">
        <v>0</v>
      </c>
      <c r="F178" s="3">
        <v>0</v>
      </c>
      <c r="G178" s="3">
        <v>81.94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3">
        <f>SUM(G178)</f>
        <v>81.94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0</v>
      </c>
      <c r="C182" s="3" t="s">
        <v>131</v>
      </c>
      <c r="D182" s="3" t="s">
        <v>48</v>
      </c>
      <c r="E182" s="3">
        <v>0</v>
      </c>
      <c r="F182" s="3">
        <v>0</v>
      </c>
      <c r="G182" s="3">
        <v>21.51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131</v>
      </c>
      <c r="D183" s="3" t="s">
        <v>48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131</v>
      </c>
      <c r="D184" s="3" t="s">
        <v>48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3">
        <f>SUM(G182:G184)</f>
        <v>21.51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</v>
      </c>
      <c r="C187" s="3" t="s">
        <v>10</v>
      </c>
      <c r="D187" s="3" t="s">
        <v>72</v>
      </c>
      <c r="E187" s="3">
        <v>0</v>
      </c>
      <c r="F187" s="3">
        <v>0</v>
      </c>
      <c r="G187" s="3">
        <v>14.35</v>
      </c>
      <c r="H187" s="3" t="s">
        <v>26</v>
      </c>
    </row>
    <row r="188" spans="1:8" ht="11.25" customHeight="1" x14ac:dyDescent="0.2">
      <c r="A188" s="3" t="s">
        <v>213</v>
      </c>
      <c r="B188" s="3">
        <v>1</v>
      </c>
      <c r="C188" s="3" t="s">
        <v>131</v>
      </c>
      <c r="D188" s="3" t="s">
        <v>72</v>
      </c>
      <c r="E188" s="3">
        <v>0</v>
      </c>
      <c r="F188" s="3">
        <v>0</v>
      </c>
      <c r="G188" s="3">
        <v>7.21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20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131</v>
      </c>
      <c r="D191" s="3" t="s">
        <v>48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131</v>
      </c>
      <c r="D192" s="3" t="s">
        <v>48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131</v>
      </c>
      <c r="D193" s="3" t="s">
        <v>48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3">
        <f>SUM(G187:G193)</f>
        <v>21.56</v>
      </c>
      <c r="H194" s="3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1</v>
      </c>
      <c r="C196" s="3" t="s">
        <v>131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1</v>
      </c>
      <c r="C197" s="3" t="s">
        <v>224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1</v>
      </c>
      <c r="C198" s="3" t="s">
        <v>131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131</v>
      </c>
      <c r="D199" s="3" t="s">
        <v>72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131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131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1</v>
      </c>
      <c r="C202" s="3" t="s">
        <v>10</v>
      </c>
      <c r="D202" s="3" t="s">
        <v>20</v>
      </c>
      <c r="E202" s="3">
        <v>0</v>
      </c>
      <c r="F202" s="3">
        <v>0</v>
      </c>
      <c r="G202" s="3">
        <v>0</v>
      </c>
      <c r="H202" s="3" t="s">
        <v>26</v>
      </c>
    </row>
    <row r="203" spans="1:8" ht="11.25" customHeight="1" x14ac:dyDescent="0.2">
      <c r="A203" s="3" t="s">
        <v>231</v>
      </c>
      <c r="B203" s="3">
        <v>1</v>
      </c>
      <c r="C203" s="3" t="s">
        <v>232</v>
      </c>
      <c r="D203" s="3" t="s">
        <v>72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3</v>
      </c>
      <c r="C204" s="3" t="s">
        <v>47</v>
      </c>
      <c r="D204" s="3" t="s">
        <v>11</v>
      </c>
      <c r="E204" s="3">
        <v>0</v>
      </c>
      <c r="F204" s="3">
        <v>0</v>
      </c>
      <c r="G204" s="3">
        <v>0</v>
      </c>
      <c r="H204" s="3" t="s">
        <v>49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3">
        <f>SUM(G196:G205)</f>
        <v>0</v>
      </c>
      <c r="H206" s="31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33">
        <f>G37+G42+G45+G109+G155+G158+G163+G168+G172+G176+G179+G185+G194+G206+G4</f>
        <v>2184.9700000000003</v>
      </c>
      <c r="H207" s="31"/>
    </row>
    <row r="209" spans="1:8" ht="11.25" customHeight="1" x14ac:dyDescent="0.2">
      <c r="E209" s="4" t="s">
        <v>240</v>
      </c>
      <c r="F209" s="4">
        <v>26.53</v>
      </c>
      <c r="G209" s="19">
        <f>G207*1000/F210/12</f>
        <v>26.530020010102195</v>
      </c>
      <c r="H209" s="20">
        <f>F209/G209</f>
        <v>0.99999924575623445</v>
      </c>
    </row>
    <row r="210" spans="1:8" ht="11.25" customHeight="1" x14ac:dyDescent="0.2">
      <c r="E210" s="4" t="s">
        <v>241</v>
      </c>
      <c r="F210" s="21">
        <v>6863.2</v>
      </c>
      <c r="G210" s="19">
        <f>F210*F209*12/1000</f>
        <v>2184.9683519999999</v>
      </c>
    </row>
    <row r="211" spans="1:8" ht="11.25" customHeight="1" x14ac:dyDescent="0.2">
      <c r="G211" s="19"/>
    </row>
    <row r="212" spans="1:8" ht="11.25" customHeight="1" x14ac:dyDescent="0.2">
      <c r="F212" s="4" t="s">
        <v>242</v>
      </c>
      <c r="G212" s="19">
        <f>G210-G207</f>
        <v>-1.6480000003866735E-3</v>
      </c>
      <c r="H212" s="23">
        <f>G214-G207</f>
        <v>-218.49848320000024</v>
      </c>
    </row>
    <row r="213" spans="1:8" ht="11.25" customHeight="1" x14ac:dyDescent="0.2">
      <c r="G213" s="19"/>
    </row>
    <row r="214" spans="1:8" ht="11.25" customHeight="1" x14ac:dyDescent="0.2">
      <c r="G214" s="19">
        <f>G210*0.9</f>
        <v>1966.4715168</v>
      </c>
    </row>
    <row r="215" spans="1:8" ht="11.25" customHeight="1" x14ac:dyDescent="0.2">
      <c r="F215" s="4" t="s">
        <v>243</v>
      </c>
      <c r="G215" s="19">
        <f>G210*0.1</f>
        <v>218.49683519999999</v>
      </c>
    </row>
    <row r="216" spans="1:8" ht="11.25" customHeight="1" x14ac:dyDescent="0.2">
      <c r="G216" s="19">
        <f>SUM(G214:G215)</f>
        <v>2184.9683519999999</v>
      </c>
    </row>
    <row r="219" spans="1:8" ht="11.25" customHeight="1" x14ac:dyDescent="0.2">
      <c r="A219" s="32" t="s">
        <v>248</v>
      </c>
      <c r="B219" s="32"/>
      <c r="C219" s="32"/>
      <c r="D219" s="32"/>
      <c r="E219" s="32"/>
      <c r="F219" s="32"/>
      <c r="G219" s="32" t="s">
        <v>249</v>
      </c>
    </row>
    <row r="221" spans="1:8" ht="11.25" customHeight="1" x14ac:dyDescent="0.2">
      <c r="A221" s="32" t="s">
        <v>250</v>
      </c>
      <c r="B221" s="32"/>
      <c r="C221" s="32"/>
      <c r="D221" s="32"/>
      <c r="E221" s="32"/>
      <c r="F221" s="32"/>
      <c r="G221" s="32" t="s">
        <v>251</v>
      </c>
    </row>
    <row r="228" spans="1:1" ht="11.25" customHeight="1" x14ac:dyDescent="0.2">
      <c r="A228" s="4" t="s">
        <v>252</v>
      </c>
    </row>
    <row r="229" spans="1:1" ht="11.25" customHeight="1" x14ac:dyDescent="0.2">
      <c r="A229" s="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2017-05-02T12:07:37Z</dcterms:modified>
</cp:coreProperties>
</file>