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57" i="2" l="1"/>
  <c r="G158" i="2" s="1"/>
  <c r="G44" i="2"/>
  <c r="G45" i="2" s="1"/>
  <c r="G41" i="2"/>
  <c r="G39" i="2"/>
  <c r="G36" i="2"/>
  <c r="G35" i="2"/>
  <c r="G33" i="2"/>
  <c r="G30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63" i="2"/>
  <c r="G155" i="2"/>
  <c r="G109" i="2"/>
  <c r="G207" i="2" l="1"/>
  <c r="G42" i="2"/>
  <c r="G37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9" i="2" l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<sst xmlns="http://schemas.openxmlformats.org/spreadsheetml/2006/main" count="1275" uniqueCount="245">
  <si>
    <t>Мусы Джалиля ул., д.16,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</si>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</sst>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0" sqref="A20"/>
    </sheetView>
  </sheetViews>
  <sheetFormatPr defaultRowHeight="11.25" customHeight="1" x14ac:dyDescent="0.2"/>
  <cols>
    <col min="1" max="1" width="42" style="4" customWidth="1"/>
    <col min="2" max="2" width="4.28515625" style="4" customWidth="1"/>
    <col min="3" max="3" width="19.7109375" style="4" customWidth="1"/>
    <col min="4" max="7" width="9.140625" style="4"/>
    <col min="8" max="8" width="23.42578125" style="4" customWidth="1"/>
    <col min="9" max="16384" width="9.140625" style="4"/>
  </cols>
  <sheetData>
    <row r="1" spans="1:8" s="2" customFormat="1" ht="15" customHeight="1" x14ac:dyDescent="0.25">
      <c r="A1" s="1" t="s">
        <v>238</v>
      </c>
    </row>
    <row r="2" spans="1:8" s="2" customFormat="1" ht="13.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67.5" x14ac:dyDescent="0.2">
      <c r="A3" s="3" t="s">
        <v>1</v>
      </c>
      <c r="B3" s="20" t="s">
        <v>2</v>
      </c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267.60000000000002</v>
      </c>
      <c r="F5" s="5">
        <v>2.2799999999999998</v>
      </c>
      <c r="G5" s="5">
        <v>182.428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267.60000000000002</v>
      </c>
      <c r="F6" s="5">
        <v>3.23</v>
      </c>
      <c r="G6" s="5">
        <v>10.372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936.4</v>
      </c>
      <c r="F7" s="5">
        <v>1.99</v>
      </c>
      <c r="G7" s="5">
        <v>96.899000000000001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936.4</v>
      </c>
      <c r="F8" s="5">
        <v>2.54</v>
      </c>
      <c r="G8" s="5">
        <v>28.541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59.91</v>
      </c>
      <c r="F9" s="5">
        <v>3.08</v>
      </c>
      <c r="G9" s="5">
        <v>55.171999999999997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13.5</v>
      </c>
      <c r="F11" s="5">
        <v>3.25</v>
      </c>
      <c r="G11" s="5">
        <v>13.119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86</v>
      </c>
      <c r="F13" s="5">
        <v>8.3699999999999992</v>
      </c>
      <c r="G13" s="5">
        <v>0.72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5109</v>
      </c>
      <c r="F14" s="5">
        <v>2.78</v>
      </c>
      <c r="G14" s="5">
        <v>14.202999999999999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204</v>
      </c>
      <c r="F15" s="5">
        <v>1.73</v>
      </c>
      <c r="G15" s="5">
        <v>0.35299999999999998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6.3</v>
      </c>
      <c r="F17" s="5">
        <v>4.04</v>
      </c>
      <c r="G17" s="5">
        <v>5.0999999999999997E-2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108</v>
      </c>
      <c r="F20" s="5">
        <v>2.4900000000000002</v>
      </c>
      <c r="G20" s="5">
        <v>0.26900000000000002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54</v>
      </c>
      <c r="F21" s="5">
        <v>5.0199999999999996</v>
      </c>
      <c r="G21" s="5">
        <v>0.27100000000000002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108</v>
      </c>
      <c r="F22" s="5">
        <v>2.4900000000000002</v>
      </c>
      <c r="G22" s="5">
        <v>0.26900000000000002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19.7</v>
      </c>
      <c r="F23" s="5">
        <v>2.02</v>
      </c>
      <c r="G23" s="5">
        <v>0.04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1690</v>
      </c>
      <c r="F24" s="5">
        <v>2.0299999999999998</v>
      </c>
      <c r="G24" s="5">
        <v>6.8609999999999998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22.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40</v>
      </c>
      <c r="F29" s="5">
        <v>128.69999999999999</v>
      </c>
      <c r="G29" s="5">
        <v>25.74</v>
      </c>
      <c r="H29" s="5" t="s">
        <v>48</v>
      </c>
    </row>
    <row r="30" spans="1:8" ht="22.5" x14ac:dyDescent="0.2">
      <c r="A30" s="5" t="s">
        <v>49</v>
      </c>
      <c r="B30" s="5">
        <v>0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0</v>
      </c>
      <c r="C31" s="5" t="s">
        <v>10</v>
      </c>
      <c r="D31" s="5" t="s">
        <v>11</v>
      </c>
      <c r="E31" s="5">
        <v>0</v>
      </c>
      <c r="F31" s="5">
        <v>0</v>
      </c>
      <c r="G31" s="5">
        <v>0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1525</v>
      </c>
      <c r="F32" s="5">
        <v>1.67</v>
      </c>
      <c r="G32" s="5">
        <v>2.5470000000000002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19.010000000000002</v>
      </c>
      <c r="F34" s="5">
        <v>8.2899999999999991</v>
      </c>
      <c r="G34" s="5">
        <v>57.521000000000001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53.97</v>
      </c>
      <c r="F35" s="5">
        <v>3.59</v>
      </c>
      <c r="G35" s="5">
        <v>4.6500000000000004</v>
      </c>
      <c r="H35" s="5"/>
    </row>
    <row r="36" spans="1:8" s="10" customFormat="1" ht="12.75" x14ac:dyDescent="0.2">
      <c r="A36" s="15" t="s">
        <v>56</v>
      </c>
      <c r="B36" s="15"/>
      <c r="C36" s="15"/>
      <c r="D36" s="15"/>
      <c r="E36" s="15"/>
      <c r="F36" s="15"/>
      <c r="G36" s="9">
        <f>SUM(G5:G35)</f>
        <v>530.649</v>
      </c>
      <c r="H36" s="9"/>
    </row>
    <row r="37" spans="1:8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2.2200000000000002</v>
      </c>
      <c r="F38" s="5">
        <v>185.47</v>
      </c>
      <c r="G38" s="5">
        <v>150.286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2.2200000000000002</v>
      </c>
      <c r="F40" s="5">
        <v>299.37</v>
      </c>
      <c r="G40" s="5">
        <v>242.58</v>
      </c>
      <c r="H40" s="5"/>
    </row>
    <row r="41" spans="1:8" s="10" customFormat="1" ht="12.75" x14ac:dyDescent="0.2">
      <c r="A41" s="15" t="s">
        <v>61</v>
      </c>
      <c r="B41" s="15"/>
      <c r="C41" s="15"/>
      <c r="D41" s="15"/>
      <c r="E41" s="15"/>
      <c r="F41" s="15"/>
      <c r="G41" s="9">
        <f>SUM(G38:G40)</f>
        <v>392.86599999999999</v>
      </c>
      <c r="H41" s="9"/>
    </row>
    <row r="42" spans="1:8" x14ac:dyDescent="0.2">
      <c r="A42" s="16" t="s">
        <v>62</v>
      </c>
      <c r="B42" s="16"/>
      <c r="C42" s="16"/>
      <c r="D42" s="16"/>
      <c r="E42" s="16"/>
      <c r="F42" s="16"/>
      <c r="G42" s="16"/>
      <c r="H42" s="16"/>
    </row>
    <row r="43" spans="1:8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21.5</v>
      </c>
      <c r="F43" s="5">
        <v>17.7</v>
      </c>
      <c r="G43" s="5">
        <v>138.90100000000001</v>
      </c>
      <c r="H43" s="5"/>
    </row>
    <row r="44" spans="1:8" s="10" customFormat="1" ht="12.75" x14ac:dyDescent="0.2">
      <c r="A44" s="15" t="s">
        <v>64</v>
      </c>
      <c r="B44" s="15"/>
      <c r="C44" s="15"/>
      <c r="D44" s="15"/>
      <c r="E44" s="15"/>
      <c r="F44" s="15"/>
      <c r="G44" s="9">
        <f>SUM(G43)</f>
        <v>138.90100000000001</v>
      </c>
      <c r="H44" s="9"/>
    </row>
    <row r="45" spans="1:8" x14ac:dyDescent="0.2">
      <c r="A45" s="16" t="s">
        <v>65</v>
      </c>
      <c r="B45" s="16"/>
      <c r="C45" s="16"/>
      <c r="D45" s="16"/>
      <c r="E45" s="16"/>
      <c r="F45" s="16"/>
      <c r="G45" s="16"/>
      <c r="H45" s="16"/>
    </row>
    <row r="46" spans="1:8" x14ac:dyDescent="0.2">
      <c r="A46" s="16" t="s">
        <v>66</v>
      </c>
      <c r="B46" s="16"/>
      <c r="C46" s="16"/>
      <c r="D46" s="16"/>
      <c r="E46" s="16"/>
      <c r="F46" s="16"/>
      <c r="G46" s="16"/>
      <c r="H46" s="16"/>
    </row>
    <row r="47" spans="1:8" x14ac:dyDescent="0.2">
      <c r="A47" s="16" t="s">
        <v>67</v>
      </c>
      <c r="B47" s="16"/>
      <c r="C47" s="16"/>
      <c r="D47" s="16"/>
      <c r="E47" s="16"/>
      <c r="F47" s="16"/>
      <c r="G47" s="16"/>
      <c r="H47" s="11"/>
    </row>
    <row r="48" spans="1:8" ht="45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45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45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45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73.67</v>
      </c>
      <c r="H53" s="5" t="s">
        <v>71</v>
      </c>
    </row>
    <row r="54" spans="1:8" ht="45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45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22.5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45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45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45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45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22.5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3080</v>
      </c>
      <c r="G61" s="5">
        <v>6.16</v>
      </c>
      <c r="H61" s="5" t="s">
        <v>80</v>
      </c>
    </row>
    <row r="62" spans="1:8" ht="45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45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12.94</v>
      </c>
      <c r="H65" s="5" t="s">
        <v>71</v>
      </c>
    </row>
    <row r="66" spans="1:8" ht="45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11.7</v>
      </c>
      <c r="H66" s="5" t="s">
        <v>71</v>
      </c>
    </row>
    <row r="67" spans="1:8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45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45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22.5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22.5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45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0</v>
      </c>
      <c r="F73" s="5">
        <v>0</v>
      </c>
      <c r="G73" s="5">
        <v>6.16</v>
      </c>
      <c r="H73" s="5" t="s">
        <v>71</v>
      </c>
    </row>
    <row r="74" spans="1:8" ht="45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24.64</v>
      </c>
      <c r="H74" s="5" t="s">
        <v>71</v>
      </c>
    </row>
    <row r="75" spans="1:8" ht="22.5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45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61.6</v>
      </c>
      <c r="H76" s="5" t="s">
        <v>71</v>
      </c>
    </row>
    <row r="77" spans="1:8" x14ac:dyDescent="0.2">
      <c r="A77" s="18" t="s">
        <v>102</v>
      </c>
      <c r="B77" s="19"/>
      <c r="C77" s="19"/>
      <c r="D77" s="19"/>
      <c r="E77" s="19"/>
      <c r="F77" s="19"/>
      <c r="G77" s="7"/>
      <c r="H77" s="8"/>
    </row>
    <row r="78" spans="1:8" ht="22.5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0</v>
      </c>
      <c r="F78" s="5">
        <v>0</v>
      </c>
      <c r="G78" s="5">
        <v>5.91</v>
      </c>
      <c r="H78" s="5" t="s">
        <v>80</v>
      </c>
    </row>
    <row r="79" spans="1:8" ht="22.5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22.5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6.41</v>
      </c>
      <c r="H80" s="5" t="s">
        <v>80</v>
      </c>
    </row>
    <row r="81" spans="1:8" ht="22.5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22.5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x14ac:dyDescent="0.2">
      <c r="A83" s="18" t="s">
        <v>108</v>
      </c>
      <c r="B83" s="19"/>
      <c r="C83" s="19"/>
      <c r="D83" s="19"/>
      <c r="E83" s="19"/>
      <c r="F83" s="19"/>
      <c r="G83" s="7"/>
      <c r="H83" s="8"/>
    </row>
    <row r="84" spans="1:8" ht="45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24.64</v>
      </c>
      <c r="H84" s="5" t="s">
        <v>71</v>
      </c>
    </row>
    <row r="85" spans="1:8" ht="45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45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45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45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45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45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61.6</v>
      </c>
      <c r="H90" s="5" t="s">
        <v>71</v>
      </c>
    </row>
    <row r="91" spans="1:8" ht="45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45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35.729999999999997</v>
      </c>
      <c r="H92" s="5" t="s">
        <v>71</v>
      </c>
    </row>
    <row r="93" spans="1:8" ht="45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45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45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38.19</v>
      </c>
      <c r="H95" s="5" t="s">
        <v>71</v>
      </c>
    </row>
    <row r="96" spans="1:8" ht="45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45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124</v>
      </c>
      <c r="B99" s="5">
        <v>0</v>
      </c>
      <c r="C99" s="5" t="s">
        <v>125</v>
      </c>
      <c r="D99" s="5" t="s">
        <v>47</v>
      </c>
      <c r="E99" s="5">
        <v>0</v>
      </c>
      <c r="F99" s="5">
        <v>0</v>
      </c>
      <c r="G99" s="5">
        <v>6.53</v>
      </c>
      <c r="H99" s="5" t="s">
        <v>125</v>
      </c>
    </row>
    <row r="100" spans="1:8" ht="33.75" x14ac:dyDescent="0.2">
      <c r="A100" s="5" t="s">
        <v>126</v>
      </c>
      <c r="B100" s="5">
        <v>0</v>
      </c>
      <c r="C100" s="5" t="s">
        <v>125</v>
      </c>
      <c r="D100" s="5" t="s">
        <v>41</v>
      </c>
      <c r="E100" s="5">
        <v>0</v>
      </c>
      <c r="F100" s="5">
        <v>0</v>
      </c>
      <c r="G100" s="5">
        <v>5.79</v>
      </c>
      <c r="H100" s="5" t="s">
        <v>125</v>
      </c>
    </row>
    <row r="101" spans="1:8" ht="33.75" x14ac:dyDescent="0.2">
      <c r="A101" s="5" t="s">
        <v>127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12.32</v>
      </c>
      <c r="H101" s="5" t="s">
        <v>125</v>
      </c>
    </row>
    <row r="102" spans="1:8" ht="22.5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132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123.2</v>
      </c>
      <c r="H106" s="5"/>
    </row>
    <row r="107" spans="1:8" ht="22.5" x14ac:dyDescent="0.2">
      <c r="A107" s="5" t="s">
        <v>133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61.6</v>
      </c>
      <c r="H107" s="5"/>
    </row>
    <row r="108" spans="1:8" s="10" customFormat="1" ht="12.75" x14ac:dyDescent="0.2">
      <c r="A108" s="15" t="s">
        <v>134</v>
      </c>
      <c r="B108" s="15"/>
      <c r="C108" s="15"/>
      <c r="D108" s="15"/>
      <c r="E108" s="15"/>
      <c r="F108" s="15"/>
      <c r="G108" s="9">
        <f>SUM(G48:G107)</f>
        <v>578.79000000000008</v>
      </c>
      <c r="H108" s="9"/>
    </row>
    <row r="109" spans="1:8" x14ac:dyDescent="0.2">
      <c r="A109" s="16" t="s">
        <v>102</v>
      </c>
      <c r="B109" s="16"/>
      <c r="C109" s="16"/>
      <c r="D109" s="16"/>
      <c r="E109" s="16"/>
      <c r="F109" s="16"/>
      <c r="G109" s="16"/>
      <c r="H109" s="16"/>
    </row>
    <row r="110" spans="1:8" x14ac:dyDescent="0.2">
      <c r="A110" s="16" t="s">
        <v>135</v>
      </c>
      <c r="B110" s="16"/>
      <c r="C110" s="16"/>
      <c r="D110" s="16"/>
      <c r="E110" s="16"/>
      <c r="F110" s="16"/>
      <c r="G110" s="16"/>
      <c r="H110" s="16"/>
    </row>
    <row r="111" spans="1:8" ht="22.5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22.5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22.5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33.75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61.6</v>
      </c>
      <c r="H114" s="5" t="s">
        <v>125</v>
      </c>
    </row>
    <row r="115" spans="1:8" ht="33.75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49.28</v>
      </c>
      <c r="H115" s="5" t="s">
        <v>125</v>
      </c>
    </row>
    <row r="116" spans="1:8" ht="33.75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6.16</v>
      </c>
      <c r="H116" s="5" t="s">
        <v>125</v>
      </c>
    </row>
    <row r="117" spans="1:8" ht="33.75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33.75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45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12.32</v>
      </c>
      <c r="G119" s="5">
        <v>12.32</v>
      </c>
      <c r="H119" s="5" t="s">
        <v>125</v>
      </c>
    </row>
    <row r="120" spans="1:8" ht="45" x14ac:dyDescent="0.2">
      <c r="A120" s="5" t="s">
        <v>145</v>
      </c>
      <c r="B120" s="5">
        <v>0</v>
      </c>
      <c r="C120" s="5" t="s">
        <v>125</v>
      </c>
      <c r="D120" s="5" t="s">
        <v>70</v>
      </c>
      <c r="E120" s="5">
        <v>0</v>
      </c>
      <c r="F120" s="5">
        <v>0</v>
      </c>
      <c r="G120" s="5">
        <v>42.75</v>
      </c>
      <c r="H120" s="5" t="s">
        <v>125</v>
      </c>
    </row>
    <row r="121" spans="1:8" ht="22.5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6.41</v>
      </c>
      <c r="H121" s="5" t="s">
        <v>80</v>
      </c>
    </row>
    <row r="122" spans="1:8" ht="22.5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5.91</v>
      </c>
      <c r="H122" s="5"/>
    </row>
    <row r="123" spans="1:8" ht="33.75" x14ac:dyDescent="0.2">
      <c r="A123" s="5" t="s">
        <v>148</v>
      </c>
      <c r="B123" s="5">
        <v>0</v>
      </c>
      <c r="C123" s="5" t="s">
        <v>125</v>
      </c>
      <c r="D123" s="5" t="s">
        <v>19</v>
      </c>
      <c r="E123" s="5">
        <v>0</v>
      </c>
      <c r="F123" s="5">
        <v>0</v>
      </c>
      <c r="G123" s="5">
        <v>0</v>
      </c>
      <c r="H123" s="5" t="s">
        <v>125</v>
      </c>
    </row>
    <row r="124" spans="1:8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49.51</v>
      </c>
      <c r="G124" s="5">
        <v>49.51</v>
      </c>
      <c r="H124" s="5"/>
    </row>
    <row r="125" spans="1:8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12.32</v>
      </c>
      <c r="G125" s="5">
        <v>12.32</v>
      </c>
      <c r="H125" s="5"/>
    </row>
    <row r="126" spans="1:8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109.83</v>
      </c>
      <c r="G126" s="5">
        <v>109.83</v>
      </c>
      <c r="H126" s="5"/>
    </row>
    <row r="127" spans="1:8" ht="33.75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6.53</v>
      </c>
      <c r="H127" s="5" t="s">
        <v>125</v>
      </c>
    </row>
    <row r="128" spans="1:8" ht="33.75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33.75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86.24</v>
      </c>
      <c r="H130" s="5" t="s">
        <v>125</v>
      </c>
    </row>
    <row r="131" spans="1:8" ht="33.75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60.37</v>
      </c>
      <c r="H131" s="5" t="s">
        <v>125</v>
      </c>
    </row>
    <row r="132" spans="1:8" ht="33.75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73.92</v>
      </c>
      <c r="H132" s="5" t="s">
        <v>125</v>
      </c>
    </row>
    <row r="133" spans="1:8" ht="45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62.83</v>
      </c>
      <c r="H133" s="5" t="s">
        <v>125</v>
      </c>
    </row>
    <row r="134" spans="1:8" ht="33.75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36.96</v>
      </c>
      <c r="H134" s="5" t="s">
        <v>125</v>
      </c>
    </row>
    <row r="135" spans="1:8" ht="33.75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11.09</v>
      </c>
      <c r="H135" s="5" t="s">
        <v>125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13.55</v>
      </c>
      <c r="H137" s="5"/>
    </row>
    <row r="138" spans="1:8" ht="22.5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22.5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177</v>
      </c>
      <c r="B152" s="5">
        <v>1</v>
      </c>
      <c r="C152" s="5" t="s">
        <v>80</v>
      </c>
      <c r="D152" s="5" t="s">
        <v>47</v>
      </c>
      <c r="E152" s="5">
        <v>0</v>
      </c>
      <c r="F152" s="5">
        <v>0</v>
      </c>
      <c r="G152" s="5">
        <v>36.96</v>
      </c>
      <c r="H152" s="5"/>
    </row>
    <row r="153" spans="1:8" ht="22.5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6.16</v>
      </c>
      <c r="H153" s="5"/>
    </row>
    <row r="154" spans="1:8" s="10" customFormat="1" ht="12.75" x14ac:dyDescent="0.2">
      <c r="A154" s="15" t="s">
        <v>179</v>
      </c>
      <c r="B154" s="15"/>
      <c r="C154" s="15"/>
      <c r="D154" s="15"/>
      <c r="E154" s="15"/>
      <c r="F154" s="15"/>
      <c r="G154" s="9">
        <f>SUM(G111:G153)</f>
        <v>777.69</v>
      </c>
      <c r="H154" s="9"/>
    </row>
    <row r="155" spans="1:8" x14ac:dyDescent="0.2">
      <c r="A155" s="16" t="s">
        <v>180</v>
      </c>
      <c r="B155" s="16"/>
      <c r="C155" s="16"/>
      <c r="D155" s="16"/>
      <c r="E155" s="16"/>
      <c r="F155" s="16"/>
      <c r="G155" s="16"/>
      <c r="H155" s="16"/>
    </row>
    <row r="156" spans="1:8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6</v>
      </c>
      <c r="F156" s="5">
        <v>124.12</v>
      </c>
      <c r="G156" s="5">
        <v>271.83</v>
      </c>
      <c r="H156" s="5" t="s">
        <v>155</v>
      </c>
    </row>
    <row r="157" spans="1:8" s="10" customFormat="1" ht="12.75" x14ac:dyDescent="0.2">
      <c r="A157" s="15" t="s">
        <v>182</v>
      </c>
      <c r="B157" s="15"/>
      <c r="C157" s="15"/>
      <c r="D157" s="15"/>
      <c r="E157" s="15"/>
      <c r="F157" s="15"/>
      <c r="G157" s="9">
        <f>SUM(G156)</f>
        <v>271.83</v>
      </c>
      <c r="H157" s="9"/>
    </row>
    <row r="158" spans="1:8" x14ac:dyDescent="0.2">
      <c r="A158" s="16" t="s">
        <v>183</v>
      </c>
      <c r="B158" s="16"/>
      <c r="C158" s="16"/>
      <c r="D158" s="16"/>
      <c r="E158" s="16"/>
      <c r="F158" s="16"/>
      <c r="G158" s="16"/>
      <c r="H158" s="16"/>
    </row>
    <row r="159" spans="1:8" ht="22.5" x14ac:dyDescent="0.2">
      <c r="A159" s="5" t="s">
        <v>184</v>
      </c>
      <c r="B159" s="5">
        <v>0</v>
      </c>
      <c r="C159" s="5" t="s">
        <v>130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185</v>
      </c>
      <c r="B160" s="5">
        <v>0</v>
      </c>
      <c r="C160" s="5" t="s">
        <v>22</v>
      </c>
      <c r="D160" s="5" t="s">
        <v>70</v>
      </c>
      <c r="E160" s="5">
        <v>0</v>
      </c>
      <c r="F160" s="5">
        <v>0</v>
      </c>
      <c r="G160" s="5">
        <v>0</v>
      </c>
      <c r="H160" s="5" t="s">
        <v>23</v>
      </c>
    </row>
    <row r="161" spans="1:8" ht="33.75" x14ac:dyDescent="0.2">
      <c r="A161" s="5" t="s">
        <v>186</v>
      </c>
      <c r="B161" s="5">
        <v>0</v>
      </c>
      <c r="C161" s="5" t="s">
        <v>40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15" t="s">
        <v>187</v>
      </c>
      <c r="B162" s="15"/>
      <c r="C162" s="15"/>
      <c r="D162" s="15"/>
      <c r="E162" s="15"/>
      <c r="F162" s="15"/>
      <c r="G162" s="9">
        <f>SUM(G159:G161)</f>
        <v>0</v>
      </c>
      <c r="H162" s="9"/>
    </row>
    <row r="163" spans="1:8" x14ac:dyDescent="0.2">
      <c r="A163" s="16" t="s">
        <v>188</v>
      </c>
      <c r="B163" s="16"/>
      <c r="C163" s="16"/>
      <c r="D163" s="16"/>
      <c r="E163" s="16"/>
      <c r="F163" s="16"/>
      <c r="G163" s="16"/>
      <c r="H163" s="16"/>
    </row>
    <row r="164" spans="1:8" ht="22.5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9.1</v>
      </c>
      <c r="H164" s="5"/>
    </row>
    <row r="165" spans="1:8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15" t="s">
        <v>192</v>
      </c>
      <c r="B167" s="15"/>
      <c r="C167" s="15"/>
      <c r="D167" s="15"/>
      <c r="E167" s="15"/>
      <c r="F167" s="15"/>
      <c r="G167" s="9">
        <f>SUM(G164:G166)</f>
        <v>9.1</v>
      </c>
      <c r="H167" s="9"/>
    </row>
    <row r="168" spans="1:8" x14ac:dyDescent="0.2">
      <c r="A168" s="16" t="s">
        <v>193</v>
      </c>
      <c r="B168" s="16"/>
      <c r="C168" s="16"/>
      <c r="D168" s="16"/>
      <c r="E168" s="16"/>
      <c r="F168" s="16"/>
      <c r="G168" s="16"/>
      <c r="H168" s="16"/>
    </row>
    <row r="169" spans="1:8" ht="45" x14ac:dyDescent="0.2">
      <c r="A169" s="5" t="s">
        <v>194</v>
      </c>
      <c r="B169" s="5">
        <v>0</v>
      </c>
      <c r="C169" s="5" t="s">
        <v>10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33.75" x14ac:dyDescent="0.2">
      <c r="A170" s="5" t="s">
        <v>195</v>
      </c>
      <c r="B170" s="5">
        <v>0</v>
      </c>
      <c r="C170" s="5" t="s">
        <v>130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15" t="s">
        <v>196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x14ac:dyDescent="0.2">
      <c r="A172" s="16" t="s">
        <v>197</v>
      </c>
      <c r="B172" s="16"/>
      <c r="C172" s="16"/>
      <c r="D172" s="16"/>
      <c r="E172" s="16"/>
      <c r="F172" s="16"/>
      <c r="G172" s="16"/>
      <c r="H172" s="16"/>
    </row>
    <row r="173" spans="1:8" ht="33.75" x14ac:dyDescent="0.2">
      <c r="A173" s="5" t="s">
        <v>198</v>
      </c>
      <c r="B173" s="5">
        <v>365</v>
      </c>
      <c r="C173" s="5" t="s">
        <v>199</v>
      </c>
      <c r="D173" s="5" t="s">
        <v>70</v>
      </c>
      <c r="E173" s="5">
        <v>0</v>
      </c>
      <c r="F173" s="5">
        <v>0</v>
      </c>
      <c r="G173" s="5">
        <v>6.41</v>
      </c>
      <c r="H173" s="5" t="s">
        <v>199</v>
      </c>
    </row>
    <row r="174" spans="1:8" ht="33.75" x14ac:dyDescent="0.2">
      <c r="A174" s="5" t="s">
        <v>200</v>
      </c>
      <c r="B174" s="5">
        <v>365</v>
      </c>
      <c r="C174" s="5" t="s">
        <v>199</v>
      </c>
      <c r="D174" s="5" t="s">
        <v>70</v>
      </c>
      <c r="E174" s="5">
        <v>0</v>
      </c>
      <c r="F174" s="5">
        <v>0</v>
      </c>
      <c r="G174" s="5">
        <v>5.91</v>
      </c>
      <c r="H174" s="5" t="s">
        <v>199</v>
      </c>
    </row>
    <row r="175" spans="1:8" s="10" customFormat="1" ht="12.75" x14ac:dyDescent="0.2">
      <c r="A175" s="15" t="s">
        <v>201</v>
      </c>
      <c r="B175" s="15"/>
      <c r="C175" s="15"/>
      <c r="D175" s="15"/>
      <c r="E175" s="15"/>
      <c r="F175" s="15"/>
      <c r="G175" s="9">
        <f>SUM(G173:G174)</f>
        <v>12.32</v>
      </c>
      <c r="H175" s="9"/>
    </row>
    <row r="176" spans="1:8" x14ac:dyDescent="0.2">
      <c r="A176" s="16" t="s">
        <v>202</v>
      </c>
      <c r="B176" s="16"/>
      <c r="C176" s="16"/>
      <c r="D176" s="16"/>
      <c r="E176" s="16"/>
      <c r="F176" s="16"/>
      <c r="G176" s="16"/>
      <c r="H176" s="16"/>
    </row>
    <row r="177" spans="1:8" ht="33.75" x14ac:dyDescent="0.2">
      <c r="A177" s="5" t="s">
        <v>203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220.94399999999999</v>
      </c>
      <c r="H177" s="5"/>
    </row>
    <row r="178" spans="1:8" s="10" customFormat="1" ht="12.75" x14ac:dyDescent="0.2">
      <c r="A178" s="15" t="s">
        <v>204</v>
      </c>
      <c r="B178" s="15"/>
      <c r="C178" s="15"/>
      <c r="D178" s="15"/>
      <c r="E178" s="15"/>
      <c r="F178" s="15"/>
      <c r="G178" s="9">
        <f>SUM(G177)</f>
        <v>220.94399999999999</v>
      </c>
      <c r="H178" s="9"/>
    </row>
    <row r="179" spans="1:8" x14ac:dyDescent="0.2">
      <c r="A179" s="16" t="s">
        <v>205</v>
      </c>
      <c r="B179" s="16"/>
      <c r="C179" s="16"/>
      <c r="D179" s="16"/>
      <c r="E179" s="16"/>
      <c r="F179" s="16"/>
      <c r="G179" s="16"/>
      <c r="H179" s="16"/>
    </row>
    <row r="180" spans="1:8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ht="22.5" x14ac:dyDescent="0.2">
      <c r="A181" s="5" t="s">
        <v>206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154.12</v>
      </c>
      <c r="H181" s="5"/>
    </row>
    <row r="182" spans="1:8" ht="22.5" x14ac:dyDescent="0.2">
      <c r="A182" s="5" t="s">
        <v>207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22.5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15" t="s">
        <v>209</v>
      </c>
      <c r="B184" s="15"/>
      <c r="C184" s="15"/>
      <c r="D184" s="15"/>
      <c r="E184" s="15"/>
      <c r="F184" s="15"/>
      <c r="G184" s="9">
        <f>SUM(G181:G183)</f>
        <v>154.12</v>
      </c>
      <c r="H184" s="9"/>
    </row>
    <row r="185" spans="1:8" x14ac:dyDescent="0.2">
      <c r="A185" s="16" t="s">
        <v>210</v>
      </c>
      <c r="B185" s="16"/>
      <c r="C185" s="16"/>
      <c r="D185" s="16"/>
      <c r="E185" s="16"/>
      <c r="F185" s="16"/>
      <c r="G185" s="16"/>
      <c r="H185" s="16"/>
    </row>
    <row r="186" spans="1:8" x14ac:dyDescent="0.2">
      <c r="A186" s="5" t="s">
        <v>211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19.37</v>
      </c>
      <c r="H186" s="5" t="s">
        <v>25</v>
      </c>
    </row>
    <row r="187" spans="1:8" x14ac:dyDescent="0.2">
      <c r="A187" s="5" t="s">
        <v>212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9.7200000000000006</v>
      </c>
      <c r="H187" s="5"/>
    </row>
    <row r="188" spans="1:8" ht="22.5" x14ac:dyDescent="0.2">
      <c r="A188" s="5" t="s">
        <v>213</v>
      </c>
      <c r="B188" s="5">
        <v>0</v>
      </c>
      <c r="C188" s="5" t="s">
        <v>214</v>
      </c>
      <c r="D188" s="5" t="s">
        <v>19</v>
      </c>
      <c r="E188" s="5">
        <v>0</v>
      </c>
      <c r="F188" s="5">
        <v>0</v>
      </c>
      <c r="G188" s="5">
        <v>0</v>
      </c>
      <c r="H188" s="5" t="s">
        <v>215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216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15" t="s">
        <v>219</v>
      </c>
      <c r="B193" s="15"/>
      <c r="C193" s="15"/>
      <c r="D193" s="15"/>
      <c r="E193" s="15"/>
      <c r="F193" s="15"/>
      <c r="G193" s="9">
        <f>SUM(G186:G192)</f>
        <v>29.090000000000003</v>
      </c>
      <c r="H193" s="9"/>
    </row>
    <row r="194" spans="1:8" x14ac:dyDescent="0.2">
      <c r="A194" s="16" t="s">
        <v>220</v>
      </c>
      <c r="B194" s="16"/>
      <c r="C194" s="16"/>
      <c r="D194" s="16"/>
      <c r="E194" s="16"/>
      <c r="F194" s="16"/>
      <c r="G194" s="16"/>
      <c r="H194" s="16"/>
    </row>
    <row r="195" spans="1:8" x14ac:dyDescent="0.2">
      <c r="A195" s="5" t="s">
        <v>221</v>
      </c>
      <c r="B195" s="5">
        <v>0</v>
      </c>
      <c r="C195" s="5" t="s">
        <v>130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222</v>
      </c>
      <c r="B196" s="5">
        <v>0</v>
      </c>
      <c r="C196" s="5" t="s">
        <v>223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x14ac:dyDescent="0.2">
      <c r="A197" s="5" t="s">
        <v>225</v>
      </c>
      <c r="B197" s="5">
        <v>0</v>
      </c>
      <c r="C197" s="5" t="s">
        <v>130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226</v>
      </c>
      <c r="B198" s="5">
        <v>0</v>
      </c>
      <c r="C198" s="5" t="s">
        <v>130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227</v>
      </c>
      <c r="B199" s="5">
        <v>0</v>
      </c>
      <c r="C199" s="5" t="s">
        <v>130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228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229</v>
      </c>
      <c r="B201" s="5">
        <v>0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230</v>
      </c>
      <c r="B202" s="5">
        <v>0</v>
      </c>
      <c r="C202" s="5" t="s">
        <v>231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22.5" x14ac:dyDescent="0.2">
      <c r="A203" s="5" t="s">
        <v>232</v>
      </c>
      <c r="B203" s="5">
        <v>0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233</v>
      </c>
      <c r="B204" s="5">
        <v>0</v>
      </c>
      <c r="C204" s="5" t="s">
        <v>234</v>
      </c>
      <c r="D204" s="5" t="s">
        <v>11</v>
      </c>
      <c r="E204" s="5">
        <v>0</v>
      </c>
      <c r="F204" s="5">
        <v>0</v>
      </c>
      <c r="G204" s="5">
        <v>0</v>
      </c>
      <c r="H204" s="5" t="s">
        <v>235</v>
      </c>
    </row>
    <row r="205" spans="1:8" s="10" customFormat="1" ht="11.25" customHeight="1" x14ac:dyDescent="0.2">
      <c r="A205" s="15" t="s">
        <v>236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237</v>
      </c>
      <c r="B206" s="15"/>
      <c r="C206" s="15"/>
      <c r="D206" s="15"/>
      <c r="E206" s="15"/>
      <c r="F206" s="15"/>
      <c r="G206" s="9">
        <f>G36+G41+G44+G108+G154+G157+G162+G167+G171+G175+G178+G184+G193+G205</f>
        <v>3116.3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C21" sqref="C21"/>
    </sheetView>
  </sheetViews>
  <sheetFormatPr defaultRowHeight="11.25" x14ac:dyDescent="0.2"/>
  <cols>
    <col min="1" max="1" width="42" style="4" customWidth="1"/>
    <col min="2" max="2" width="4.28515625" style="4" customWidth="1"/>
    <col min="3" max="3" width="10.5703125" style="4" customWidth="1"/>
    <col min="4" max="7" width="9.140625" style="4"/>
    <col min="8" max="8" width="23.42578125" style="4" customWidth="1"/>
    <col min="9" max="16384" width="9.140625" style="4"/>
  </cols>
  <sheetData>
    <row r="1" spans="1:9" s="2" customFormat="1" ht="15" customHeight="1" x14ac:dyDescent="0.25">
      <c r="A1" s="1" t="s">
        <v>244</v>
      </c>
    </row>
    <row r="2" spans="1:9" s="2" customFormat="1" ht="13.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31" t="s">
        <v>243</v>
      </c>
      <c r="B4" s="13"/>
      <c r="C4" s="13"/>
      <c r="D4" s="12"/>
      <c r="E4" s="12"/>
      <c r="F4" s="12"/>
      <c r="G4" s="12">
        <v>330.56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267.60000000000002</v>
      </c>
      <c r="F6" s="5">
        <v>2.42</v>
      </c>
      <c r="G6" s="30">
        <f t="shared" ref="G6:G25" si="0">ROUND(E6*F6*B6/1000,2)</f>
        <v>194.28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267.60000000000002</v>
      </c>
      <c r="F7" s="5">
        <v>3.42</v>
      </c>
      <c r="G7" s="30">
        <f t="shared" si="0"/>
        <v>10.98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936.4</v>
      </c>
      <c r="F8" s="5">
        <v>2.11</v>
      </c>
      <c r="G8" s="30">
        <f t="shared" si="0"/>
        <v>102.74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936.4</v>
      </c>
      <c r="F9" s="5">
        <v>2.69</v>
      </c>
      <c r="G9" s="30">
        <f t="shared" si="0"/>
        <v>30.23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59.91</v>
      </c>
      <c r="F10" s="5">
        <v>3.26</v>
      </c>
      <c r="G10" s="30">
        <f t="shared" si="0"/>
        <v>58.59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30">
        <f t="shared" si="0"/>
        <v>32.46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13.5</v>
      </c>
      <c r="F12" s="5">
        <v>3.45</v>
      </c>
      <c r="G12" s="30">
        <f t="shared" si="0"/>
        <v>13.97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30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86</v>
      </c>
      <c r="F14" s="5">
        <v>8.8699999999999992</v>
      </c>
      <c r="G14" s="30">
        <f t="shared" si="0"/>
        <v>0.76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5109</v>
      </c>
      <c r="F15" s="5">
        <v>2.95</v>
      </c>
      <c r="G15" s="30">
        <f t="shared" si="0"/>
        <v>15.07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204</v>
      </c>
      <c r="F16" s="5">
        <v>1.83</v>
      </c>
      <c r="G16" s="30">
        <f t="shared" si="0"/>
        <v>0.37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30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6.3</v>
      </c>
      <c r="F18" s="5">
        <v>4.28</v>
      </c>
      <c r="G18" s="30">
        <f t="shared" si="0"/>
        <v>0.05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30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30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108</v>
      </c>
      <c r="F21" s="5">
        <v>2.64</v>
      </c>
      <c r="G21" s="30">
        <f t="shared" si="0"/>
        <v>0.28999999999999998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54</v>
      </c>
      <c r="F22" s="5">
        <v>5.32</v>
      </c>
      <c r="G22" s="30">
        <f t="shared" si="0"/>
        <v>0.28999999999999998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108</v>
      </c>
      <c r="F23" s="5">
        <v>2.64</v>
      </c>
      <c r="G23" s="30">
        <f t="shared" si="0"/>
        <v>0.28999999999999998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19.7</v>
      </c>
      <c r="F24" s="5">
        <v>2.14</v>
      </c>
      <c r="G24" s="30">
        <f t="shared" si="0"/>
        <v>0.04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1690</v>
      </c>
      <c r="F25" s="5">
        <v>2.15</v>
      </c>
      <c r="G25" s="30">
        <f t="shared" si="0"/>
        <v>7.27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40</v>
      </c>
      <c r="F30" s="5">
        <v>136.41999999999999</v>
      </c>
      <c r="G30" s="30">
        <f t="shared" ref="G30" si="1">ROUND(E30*F30*B30/1000,2)</f>
        <v>27.28</v>
      </c>
      <c r="H30" s="5" t="s">
        <v>48</v>
      </c>
    </row>
    <row r="31" spans="1:8" ht="11.25" customHeight="1" x14ac:dyDescent="0.2">
      <c r="A31" s="5" t="s">
        <v>49</v>
      </c>
      <c r="B31" s="5">
        <v>0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0</v>
      </c>
      <c r="C32" s="5" t="s">
        <v>10</v>
      </c>
      <c r="D32" s="5" t="s">
        <v>11</v>
      </c>
      <c r="E32" s="5">
        <v>0</v>
      </c>
      <c r="F32" s="5"/>
      <c r="G32" s="5">
        <v>0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1525</v>
      </c>
      <c r="F33" s="5">
        <v>1.77</v>
      </c>
      <c r="G33" s="30">
        <f t="shared" ref="G33" si="2">ROUND(E33*F33*B33/1000,2)</f>
        <v>2.7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19.010000000000002</v>
      </c>
      <c r="F35" s="5">
        <v>8.7899999999999991</v>
      </c>
      <c r="G35" s="30">
        <f t="shared" ref="G35:G36" si="3">ROUND(E35*F35*B35/1000,2)</f>
        <v>61.16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53.97</v>
      </c>
      <c r="F36" s="5">
        <v>3.81</v>
      </c>
      <c r="G36" s="30">
        <f t="shared" si="3"/>
        <v>4.9400000000000004</v>
      </c>
      <c r="H36" s="5"/>
    </row>
    <row r="37" spans="1:8" s="10" customFormat="1" ht="11.25" customHeight="1" x14ac:dyDescent="0.2">
      <c r="A37" s="22" t="s">
        <v>56</v>
      </c>
      <c r="B37" s="23"/>
      <c r="C37" s="23"/>
      <c r="D37" s="23"/>
      <c r="E37" s="23"/>
      <c r="F37" s="24"/>
      <c r="G37" s="14">
        <f>SUM(G6:G36)</f>
        <v>563.76000000000022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2.2200000000000002</v>
      </c>
      <c r="F39" s="5">
        <v>196.6</v>
      </c>
      <c r="G39" s="30">
        <f t="shared" ref="G39" si="4">ROUND(E39*F39*B39/1000,2)</f>
        <v>159.74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2.2200000000000002</v>
      </c>
      <c r="F41" s="5">
        <v>317.33</v>
      </c>
      <c r="G41" s="30">
        <f t="shared" ref="G41" si="5">ROUND(E41*F41*B41/1000,2)</f>
        <v>257.83999999999997</v>
      </c>
      <c r="H41" s="5"/>
    </row>
    <row r="42" spans="1:8" s="10" customFormat="1" ht="11.25" customHeight="1" x14ac:dyDescent="0.2">
      <c r="A42" s="22" t="s">
        <v>61</v>
      </c>
      <c r="B42" s="23"/>
      <c r="C42" s="23"/>
      <c r="D42" s="23"/>
      <c r="E42" s="23"/>
      <c r="F42" s="24"/>
      <c r="G42" s="14">
        <f>SUM(G39:G41)</f>
        <v>417.58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0.69399999999999995</v>
      </c>
      <c r="F44" s="5">
        <v>537.61</v>
      </c>
      <c r="G44" s="30">
        <f t="shared" ref="G44" si="6">ROUND(E44*F44*B44/1000,2)</f>
        <v>136.56</v>
      </c>
      <c r="H44" s="5"/>
    </row>
    <row r="45" spans="1:8" s="10" customFormat="1" ht="11.25" customHeight="1" x14ac:dyDescent="0.2">
      <c r="A45" s="22" t="s">
        <v>64</v>
      </c>
      <c r="B45" s="23"/>
      <c r="C45" s="23"/>
      <c r="D45" s="23"/>
      <c r="E45" s="23"/>
      <c r="F45" s="24"/>
      <c r="G45" s="14">
        <f>SUM(G44)</f>
        <v>136.56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73.67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3080</v>
      </c>
      <c r="G62" s="5">
        <v>6.16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12.94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11.7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6.16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24.64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61.6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5.91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6.41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24.64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61.6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35.729999999999997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38.19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0</v>
      </c>
      <c r="C100" s="5" t="s">
        <v>125</v>
      </c>
      <c r="D100" s="5" t="s">
        <v>47</v>
      </c>
      <c r="E100" s="5">
        <v>0</v>
      </c>
      <c r="F100" s="5">
        <v>0</v>
      </c>
      <c r="G100" s="5">
        <v>6.53</v>
      </c>
      <c r="H100" s="5" t="s">
        <v>125</v>
      </c>
    </row>
    <row r="101" spans="1:8" ht="11.25" customHeight="1" x14ac:dyDescent="0.2">
      <c r="A101" s="5" t="s">
        <v>126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5.79</v>
      </c>
      <c r="H101" s="5" t="s">
        <v>125</v>
      </c>
    </row>
    <row r="102" spans="1:8" ht="11.25" customHeight="1" x14ac:dyDescent="0.2">
      <c r="A102" s="5" t="s">
        <v>127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12.32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123.2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61.6</v>
      </c>
      <c r="H108" s="5"/>
    </row>
    <row r="109" spans="1:8" s="10" customFormat="1" ht="11.25" customHeight="1" x14ac:dyDescent="0.2">
      <c r="A109" s="22" t="s">
        <v>134</v>
      </c>
      <c r="B109" s="23"/>
      <c r="C109" s="23"/>
      <c r="D109" s="23"/>
      <c r="E109" s="23"/>
      <c r="F109" s="24"/>
      <c r="G109" s="14">
        <f>SUM(G49:G108)</f>
        <v>578.79000000000008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33">
        <v>65.3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32">
        <v>52.24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32">
        <v>6.53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38.380000000000003</v>
      </c>
      <c r="G120" s="32">
        <v>38.380000000000003</v>
      </c>
      <c r="H120" s="5" t="s">
        <v>125</v>
      </c>
    </row>
    <row r="121" spans="1:8" ht="11.25" customHeight="1" x14ac:dyDescent="0.2">
      <c r="A121" s="5" t="s">
        <v>145</v>
      </c>
      <c r="B121" s="5">
        <v>0</v>
      </c>
      <c r="C121" s="5" t="s">
        <v>125</v>
      </c>
      <c r="D121" s="5" t="s">
        <v>70</v>
      </c>
      <c r="E121" s="5">
        <v>0</v>
      </c>
      <c r="F121" s="5">
        <v>0</v>
      </c>
      <c r="G121" s="5">
        <v>42.75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6.41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5.91</v>
      </c>
      <c r="H123" s="5"/>
    </row>
    <row r="124" spans="1:8" ht="11.25" customHeight="1" x14ac:dyDescent="0.2">
      <c r="A124" s="5" t="s">
        <v>148</v>
      </c>
      <c r="B124" s="5">
        <v>0</v>
      </c>
      <c r="C124" s="5" t="s">
        <v>125</v>
      </c>
      <c r="D124" s="5" t="s">
        <v>19</v>
      </c>
      <c r="E124" s="5">
        <v>0</v>
      </c>
      <c r="F124" s="5">
        <v>0</v>
      </c>
      <c r="G124" s="5">
        <v>0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72.55</v>
      </c>
      <c r="G125" s="32">
        <v>72.55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9.15</v>
      </c>
      <c r="G126" s="32">
        <v>9.15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27.22</v>
      </c>
      <c r="G127" s="32">
        <v>27.22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6.53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32">
        <v>91.41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32">
        <v>63.99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32">
        <v>78.36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33">
        <v>66.599999999999994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32">
        <v>39.18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32">
        <v>11.76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13.55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32">
        <v>21.75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80</v>
      </c>
      <c r="D153" s="5" t="s">
        <v>47</v>
      </c>
      <c r="E153" s="5">
        <v>0</v>
      </c>
      <c r="F153" s="5">
        <v>0</v>
      </c>
      <c r="G153" s="5">
        <v>36.96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6.16</v>
      </c>
      <c r="H154" s="5"/>
    </row>
    <row r="155" spans="1:8" s="10" customFormat="1" ht="11.25" customHeight="1" x14ac:dyDescent="0.2">
      <c r="A155" s="22" t="s">
        <v>179</v>
      </c>
      <c r="B155" s="23"/>
      <c r="C155" s="23"/>
      <c r="D155" s="23"/>
      <c r="E155" s="23"/>
      <c r="F155" s="24"/>
      <c r="G155" s="14">
        <f>SUM(G112:G154)</f>
        <v>762.68999999999983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6</v>
      </c>
      <c r="F157" s="5">
        <v>114.38</v>
      </c>
      <c r="G157" s="33">
        <f t="shared" ref="G157" si="7">ROUND(E157*F157*B157/1000,2)</f>
        <v>251.18</v>
      </c>
      <c r="H157" s="5" t="s">
        <v>155</v>
      </c>
    </row>
    <row r="158" spans="1:8" s="10" customFormat="1" ht="11.25" customHeight="1" x14ac:dyDescent="0.2">
      <c r="A158" s="22" t="s">
        <v>182</v>
      </c>
      <c r="B158" s="23"/>
      <c r="C158" s="23"/>
      <c r="D158" s="23"/>
      <c r="E158" s="23"/>
      <c r="F158" s="24"/>
      <c r="G158" s="14">
        <f>SUM(G157)</f>
        <v>251.18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0</v>
      </c>
      <c r="C160" s="5" t="s">
        <v>130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0</v>
      </c>
      <c r="C161" s="5" t="s">
        <v>22</v>
      </c>
      <c r="D161" s="5" t="s">
        <v>70</v>
      </c>
      <c r="E161" s="5">
        <v>0</v>
      </c>
      <c r="F161" s="5">
        <v>0</v>
      </c>
      <c r="G161" s="32">
        <v>0</v>
      </c>
      <c r="H161" s="5" t="s">
        <v>23</v>
      </c>
    </row>
    <row r="162" spans="1:8" ht="11.25" customHeight="1" x14ac:dyDescent="0.2">
      <c r="A162" s="5" t="s">
        <v>186</v>
      </c>
      <c r="B162" s="5">
        <v>0</v>
      </c>
      <c r="C162" s="5" t="s">
        <v>40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2" t="s">
        <v>187</v>
      </c>
      <c r="B163" s="23"/>
      <c r="C163" s="23"/>
      <c r="D163" s="23"/>
      <c r="E163" s="23"/>
      <c r="F163" s="24"/>
      <c r="G163" s="14">
        <f>SUM(G160:G162)</f>
        <v>0</v>
      </c>
      <c r="H163" s="14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32">
        <v>17.39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2" t="s">
        <v>192</v>
      </c>
      <c r="B168" s="23"/>
      <c r="C168" s="23"/>
      <c r="D168" s="23"/>
      <c r="E168" s="23"/>
      <c r="F168" s="24"/>
      <c r="G168" s="14">
        <f>SUM(G165:G167)</f>
        <v>17.39</v>
      </c>
      <c r="H168" s="14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10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195</v>
      </c>
      <c r="B171" s="5">
        <v>0</v>
      </c>
      <c r="C171" s="5" t="s">
        <v>130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2" t="s">
        <v>196</v>
      </c>
      <c r="B172" s="23"/>
      <c r="C172" s="23"/>
      <c r="D172" s="23"/>
      <c r="E172" s="23"/>
      <c r="F172" s="24"/>
      <c r="G172" s="14">
        <f>SUM(G170:G171)</f>
        <v>0</v>
      </c>
      <c r="H172" s="14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198</v>
      </c>
      <c r="B174" s="5">
        <v>365</v>
      </c>
      <c r="C174" s="5" t="s">
        <v>199</v>
      </c>
      <c r="D174" s="5" t="s">
        <v>70</v>
      </c>
      <c r="E174" s="5">
        <v>0</v>
      </c>
      <c r="F174" s="5">
        <v>0</v>
      </c>
      <c r="G174" s="33">
        <v>37.6</v>
      </c>
      <c r="H174" s="5" t="s">
        <v>199</v>
      </c>
    </row>
    <row r="175" spans="1:8" ht="11.25" customHeight="1" x14ac:dyDescent="0.2">
      <c r="A175" s="5" t="s">
        <v>200</v>
      </c>
      <c r="B175" s="5">
        <v>365</v>
      </c>
      <c r="C175" s="5" t="s">
        <v>199</v>
      </c>
      <c r="D175" s="5" t="s">
        <v>70</v>
      </c>
      <c r="E175" s="5">
        <v>0</v>
      </c>
      <c r="F175" s="5">
        <v>0</v>
      </c>
      <c r="G175" s="5">
        <v>27.21</v>
      </c>
      <c r="H175" s="5" t="s">
        <v>199</v>
      </c>
    </row>
    <row r="176" spans="1:8" s="10" customFormat="1" ht="11.25" customHeight="1" x14ac:dyDescent="0.2">
      <c r="A176" s="22" t="s">
        <v>201</v>
      </c>
      <c r="B176" s="23"/>
      <c r="C176" s="23"/>
      <c r="D176" s="23"/>
      <c r="E176" s="23"/>
      <c r="F176" s="24"/>
      <c r="G176" s="14">
        <f>SUM(G174:G175)</f>
        <v>64.81</v>
      </c>
      <c r="H176" s="14"/>
    </row>
    <row r="177" spans="1:8" ht="11.25" customHeight="1" x14ac:dyDescent="0.2">
      <c r="A177" s="6" t="s">
        <v>202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203</v>
      </c>
      <c r="B178" s="5">
        <v>365</v>
      </c>
      <c r="C178" s="5" t="s">
        <v>10</v>
      </c>
      <c r="D178" s="5"/>
      <c r="E178" s="5">
        <v>0</v>
      </c>
      <c r="F178" s="5">
        <v>0</v>
      </c>
      <c r="G178" s="32">
        <v>112.32</v>
      </c>
      <c r="H178" s="5"/>
    </row>
    <row r="179" spans="1:8" s="10" customFormat="1" ht="11.25" customHeight="1" x14ac:dyDescent="0.2">
      <c r="A179" s="22" t="s">
        <v>204</v>
      </c>
      <c r="B179" s="23"/>
      <c r="C179" s="23"/>
      <c r="D179" s="23"/>
      <c r="E179" s="23"/>
      <c r="F179" s="24"/>
      <c r="G179" s="14">
        <f>SUM(G178)</f>
        <v>112.32</v>
      </c>
      <c r="H179" s="14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206</v>
      </c>
      <c r="B182" s="5">
        <v>365</v>
      </c>
      <c r="C182" s="5" t="s">
        <v>10</v>
      </c>
      <c r="D182" s="5" t="s">
        <v>47</v>
      </c>
      <c r="E182" s="5">
        <v>0</v>
      </c>
      <c r="F182" s="5">
        <v>0</v>
      </c>
      <c r="G182" s="32">
        <v>39.119999999999997</v>
      </c>
      <c r="H182" s="5"/>
    </row>
    <row r="183" spans="1:8" ht="11.25" customHeight="1" x14ac:dyDescent="0.2">
      <c r="A183" s="5" t="s">
        <v>207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2" t="s">
        <v>209</v>
      </c>
      <c r="B185" s="23"/>
      <c r="C185" s="23"/>
      <c r="D185" s="23"/>
      <c r="E185" s="23"/>
      <c r="F185" s="24"/>
      <c r="G185" s="14">
        <f>SUM(G182:G184)</f>
        <v>39.119999999999997</v>
      </c>
      <c r="H185" s="14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211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32">
        <v>20.53</v>
      </c>
      <c r="H187" s="5" t="s">
        <v>25</v>
      </c>
    </row>
    <row r="188" spans="1:8" ht="11.25" customHeight="1" x14ac:dyDescent="0.2">
      <c r="A188" s="5" t="s">
        <v>212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33">
        <v>10.3</v>
      </c>
      <c r="H188" s="5"/>
    </row>
    <row r="189" spans="1:8" ht="11.25" customHeight="1" x14ac:dyDescent="0.2">
      <c r="A189" s="5" t="s">
        <v>213</v>
      </c>
      <c r="B189" s="5">
        <v>0</v>
      </c>
      <c r="C189" s="5" t="s">
        <v>214</v>
      </c>
      <c r="D189" s="5" t="s">
        <v>19</v>
      </c>
      <c r="E189" s="5">
        <v>0</v>
      </c>
      <c r="F189" s="5">
        <v>0</v>
      </c>
      <c r="G189" s="5">
        <v>0</v>
      </c>
      <c r="H189" s="5" t="s">
        <v>215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216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2" t="s">
        <v>219</v>
      </c>
      <c r="B194" s="23"/>
      <c r="C194" s="23"/>
      <c r="D194" s="23"/>
      <c r="E194" s="23"/>
      <c r="F194" s="24"/>
      <c r="G194" s="14">
        <f>SUM(G187:G193)</f>
        <v>30.830000000000002</v>
      </c>
      <c r="H194" s="14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221</v>
      </c>
      <c r="B196" s="5">
        <v>0</v>
      </c>
      <c r="C196" s="5" t="s">
        <v>130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222</v>
      </c>
      <c r="B197" s="5">
        <v>0</v>
      </c>
      <c r="C197" s="5" t="s">
        <v>223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130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130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231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234</v>
      </c>
      <c r="D205" s="5" t="s">
        <v>11</v>
      </c>
      <c r="E205" s="5">
        <v>0</v>
      </c>
      <c r="F205" s="5">
        <v>0</v>
      </c>
      <c r="G205" s="5">
        <v>0</v>
      </c>
      <c r="H205" s="5" t="s">
        <v>235</v>
      </c>
    </row>
    <row r="206" spans="1:8" s="10" customFormat="1" ht="11.25" customHeight="1" x14ac:dyDescent="0.2">
      <c r="A206" s="22" t="s">
        <v>236</v>
      </c>
      <c r="B206" s="23"/>
      <c r="C206" s="23"/>
      <c r="D206" s="23"/>
      <c r="E206" s="23"/>
      <c r="F206" s="24"/>
      <c r="G206" s="14">
        <f>SUM(G196:G205)</f>
        <v>0</v>
      </c>
      <c r="H206" s="14"/>
    </row>
    <row r="207" spans="1:8" s="10" customFormat="1" ht="11.25" customHeight="1" x14ac:dyDescent="0.2">
      <c r="A207" s="22" t="s">
        <v>237</v>
      </c>
      <c r="B207" s="23"/>
      <c r="C207" s="23"/>
      <c r="D207" s="23"/>
      <c r="E207" s="23"/>
      <c r="F207" s="24"/>
      <c r="G207" s="14">
        <f>G37+G42+G45+G109+G155+G158+G163+G168+G172+G176+G179+G185+G194+G206+G4</f>
        <v>3305.5899999999997</v>
      </c>
      <c r="H207" s="14"/>
    </row>
    <row r="209" spans="5:8" x14ac:dyDescent="0.2">
      <c r="E209" s="4" t="s">
        <v>239</v>
      </c>
      <c r="F209" s="4">
        <f>(25.51*6+26.53*6)/12</f>
        <v>26.02</v>
      </c>
      <c r="G209" s="25">
        <f>G207*1000/F210/12</f>
        <v>26.019990491213814</v>
      </c>
      <c r="H209" s="26">
        <f>F209/G209</f>
        <v>1.0000003654415703</v>
      </c>
    </row>
    <row r="210" spans="5:8" x14ac:dyDescent="0.2">
      <c r="E210" s="4" t="s">
        <v>240</v>
      </c>
      <c r="F210" s="27">
        <v>10586.7</v>
      </c>
      <c r="G210" s="28">
        <f>F210*F209*12/1000</f>
        <v>3305.5912080000003</v>
      </c>
    </row>
    <row r="211" spans="5:8" x14ac:dyDescent="0.2">
      <c r="G211" s="25"/>
    </row>
    <row r="212" spans="5:8" x14ac:dyDescent="0.2">
      <c r="F212" s="4" t="s">
        <v>241</v>
      </c>
      <c r="G212" s="25">
        <f>G210-G207</f>
        <v>1.208000000588072E-3</v>
      </c>
      <c r="H212" s="29">
        <f>G214-G207</f>
        <v>-330.55791279999949</v>
      </c>
    </row>
    <row r="213" spans="5:8" x14ac:dyDescent="0.2">
      <c r="G213" s="25"/>
    </row>
    <row r="214" spans="5:8" x14ac:dyDescent="0.2">
      <c r="G214" s="25">
        <f>G210*0.9</f>
        <v>2975.0320872000002</v>
      </c>
    </row>
    <row r="215" spans="5:8" x14ac:dyDescent="0.2">
      <c r="F215" s="4" t="s">
        <v>242</v>
      </c>
      <c r="G215" s="28">
        <f>G210*0.1</f>
        <v>330.55912080000007</v>
      </c>
    </row>
    <row r="216" spans="5:8" x14ac:dyDescent="0.2">
      <c r="G216" s="25">
        <f>SUM(G214:G215)</f>
        <v>3305.5912080000003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2016-02-04T10:47:22Z</dcterms:modified>
</cp:coreProperties>
</file>