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<sst xmlns="http://schemas.openxmlformats.org/spreadsheetml/2006/main" count="1275" uniqueCount="246">
  <si>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Мусы Джалиля ул., д.5, к.5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</si>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</sst>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9" sqref="A29"/>
    </sheetView>
  </sheetViews>
  <sheetFormatPr defaultRowHeight="11.25" customHeight="1" x14ac:dyDescent="0.2"/>
  <cols>
    <col min="1" max="1" width="51.42578125" style="4" customWidth="1"/>
    <col min="2" max="16384" width="9.140625" style="4"/>
  </cols>
  <sheetData>
    <row r="1" spans="1:8" s="1" customFormat="1" ht="13.5" customHeight="1" x14ac:dyDescent="0.25">
      <c r="A1" s="5" t="s">
        <v>239</v>
      </c>
    </row>
    <row r="2" spans="1:8" s="1" customFormat="1" ht="12.7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581.29999999999995</v>
      </c>
      <c r="F5" s="3">
        <v>2.2799999999999998</v>
      </c>
      <c r="G5" s="3">
        <v>396.28399999999999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581.29999999999995</v>
      </c>
      <c r="F6" s="3">
        <v>3.23</v>
      </c>
      <c r="G6" s="3">
        <v>22.530999999999999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4359.7</v>
      </c>
      <c r="F7" s="3">
        <v>1.99</v>
      </c>
      <c r="G7" s="3">
        <v>451.142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4359.7</v>
      </c>
      <c r="F8" s="3">
        <v>2.54</v>
      </c>
      <c r="G8" s="3">
        <v>132.88399999999999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238</v>
      </c>
      <c r="F9" s="3">
        <v>3.08</v>
      </c>
      <c r="G9" s="3">
        <v>219.179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119</v>
      </c>
      <c r="F10" s="3">
        <v>19.63</v>
      </c>
      <c r="G10" s="3">
        <v>121.47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36.700000000000003</v>
      </c>
      <c r="F11" s="3">
        <v>3.25</v>
      </c>
      <c r="G11" s="3">
        <v>35.662999999999997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402</v>
      </c>
      <c r="F13" s="3">
        <v>8.3699999999999992</v>
      </c>
      <c r="G13" s="3">
        <v>3.3650000000000002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23249</v>
      </c>
      <c r="F14" s="3">
        <v>2.78</v>
      </c>
      <c r="G14" s="3">
        <v>64.632000000000005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749</v>
      </c>
      <c r="F15" s="3">
        <v>1.73</v>
      </c>
      <c r="G15" s="3">
        <v>1.296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191</v>
      </c>
      <c r="F16" s="3">
        <v>4.0599999999999996</v>
      </c>
      <c r="G16" s="3">
        <v>0.77500000000000002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29</v>
      </c>
      <c r="F17" s="3">
        <v>4.04</v>
      </c>
      <c r="G17" s="3">
        <v>0.23400000000000001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238</v>
      </c>
      <c r="F20" s="3">
        <v>2.4900000000000002</v>
      </c>
      <c r="G20" s="3">
        <v>0.59299999999999997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119</v>
      </c>
      <c r="F21" s="3">
        <v>5.0199999999999996</v>
      </c>
      <c r="G21" s="3">
        <v>0.59699999999999998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238</v>
      </c>
      <c r="F22" s="3">
        <v>2.4900000000000002</v>
      </c>
      <c r="G22" s="3">
        <v>0.59299999999999997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39.5</v>
      </c>
      <c r="F23" s="3">
        <v>2.02</v>
      </c>
      <c r="G23" s="3">
        <v>0.08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2589</v>
      </c>
      <c r="F24" s="3">
        <v>2.0299999999999998</v>
      </c>
      <c r="G24" s="3">
        <v>10.510999999999999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39.43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2100</v>
      </c>
      <c r="F31" s="3">
        <v>1.67</v>
      </c>
      <c r="G31" s="3">
        <v>3.5070000000000001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2100</v>
      </c>
      <c r="F32" s="3">
        <v>1.67</v>
      </c>
      <c r="G32" s="3">
        <v>3.5070000000000001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52</v>
      </c>
      <c r="F34" s="3">
        <v>8.2899999999999991</v>
      </c>
      <c r="G34" s="3">
        <v>157.34399999999999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182</v>
      </c>
      <c r="F35" s="3">
        <v>3.59</v>
      </c>
      <c r="G35" s="3">
        <v>15.680999999999999</v>
      </c>
      <c r="H35" s="3"/>
    </row>
    <row r="36" spans="1:8" s="10" customFormat="1" ht="11.25" customHeight="1" x14ac:dyDescent="0.2">
      <c r="A36" s="15" t="s">
        <v>56</v>
      </c>
      <c r="B36" s="15"/>
      <c r="C36" s="15"/>
      <c r="D36" s="15"/>
      <c r="E36" s="15"/>
      <c r="F36" s="15"/>
      <c r="G36" s="9">
        <f>SUM(G5:G35)</f>
        <v>1681.2980000000005</v>
      </c>
      <c r="H36" s="9"/>
    </row>
    <row r="37" spans="1:8" ht="11.25" customHeight="1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5.0999999999999996</v>
      </c>
      <c r="F38" s="3">
        <v>185.94</v>
      </c>
      <c r="G38" s="3">
        <v>346.12700000000001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5.0999999999999996</v>
      </c>
      <c r="F40" s="3">
        <v>228.64</v>
      </c>
      <c r="G40" s="3">
        <v>425.613</v>
      </c>
      <c r="H40" s="3"/>
    </row>
    <row r="41" spans="1:8" s="10" customFormat="1" ht="11.25" customHeight="1" x14ac:dyDescent="0.2">
      <c r="A41" s="15" t="s">
        <v>62</v>
      </c>
      <c r="B41" s="15"/>
      <c r="C41" s="15"/>
      <c r="D41" s="15"/>
      <c r="E41" s="15"/>
      <c r="F41" s="15"/>
      <c r="G41" s="9">
        <f>SUM(G38:G40)</f>
        <v>771.74</v>
      </c>
      <c r="H41" s="9"/>
    </row>
    <row r="42" spans="1:8" ht="11.25" customHeight="1" x14ac:dyDescent="0.2">
      <c r="A42" s="16" t="s">
        <v>63</v>
      </c>
      <c r="B42" s="16"/>
      <c r="C42" s="16"/>
      <c r="D42" s="16"/>
      <c r="E42" s="16"/>
      <c r="F42" s="16"/>
      <c r="G42" s="16"/>
      <c r="H42" s="16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49.68</v>
      </c>
      <c r="F43" s="3">
        <v>17.63</v>
      </c>
      <c r="G43" s="3">
        <v>319.68799999999999</v>
      </c>
      <c r="H43" s="3"/>
    </row>
    <row r="44" spans="1:8" s="10" customFormat="1" ht="11.25" customHeight="1" x14ac:dyDescent="0.2">
      <c r="A44" s="15" t="s">
        <v>65</v>
      </c>
      <c r="B44" s="15"/>
      <c r="C44" s="15"/>
      <c r="D44" s="15"/>
      <c r="E44" s="15"/>
      <c r="F44" s="15"/>
      <c r="G44" s="9">
        <f>SUM(G43)</f>
        <v>319.68799999999999</v>
      </c>
      <c r="H44" s="9"/>
    </row>
    <row r="45" spans="1:8" ht="11.25" customHeight="1" x14ac:dyDescent="0.2">
      <c r="A45" s="16" t="s">
        <v>66</v>
      </c>
      <c r="B45" s="16"/>
      <c r="C45" s="16"/>
      <c r="D45" s="16"/>
      <c r="E45" s="16"/>
      <c r="F45" s="16"/>
      <c r="G45" s="16"/>
      <c r="H45" s="16"/>
    </row>
    <row r="46" spans="1:8" ht="11.25" customHeight="1" x14ac:dyDescent="0.2">
      <c r="A46" s="16" t="s">
        <v>67</v>
      </c>
      <c r="B46" s="16"/>
      <c r="C46" s="16"/>
      <c r="D46" s="16"/>
      <c r="E46" s="16"/>
      <c r="F46" s="16"/>
      <c r="G46" s="16"/>
      <c r="H46" s="16"/>
    </row>
    <row r="47" spans="1:8" ht="11.25" customHeight="1" x14ac:dyDescent="0.2">
      <c r="A47" s="16" t="s">
        <v>68</v>
      </c>
      <c r="B47" s="16"/>
      <c r="C47" s="16"/>
      <c r="D47" s="16"/>
      <c r="E47" s="16"/>
      <c r="F47" s="16"/>
      <c r="G47" s="16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106.37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10.65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22.37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20.239999999999998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10.65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42.6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106.5</v>
      </c>
      <c r="H76" s="3" t="s">
        <v>72</v>
      </c>
    </row>
    <row r="77" spans="1:8" ht="11.25" customHeight="1" x14ac:dyDescent="0.2">
      <c r="A77" s="18" t="s">
        <v>103</v>
      </c>
      <c r="B77" s="19"/>
      <c r="C77" s="19"/>
      <c r="D77" s="19"/>
      <c r="E77" s="19"/>
      <c r="F77" s="19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10.220000000000001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11.08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18" t="s">
        <v>109</v>
      </c>
      <c r="B83" s="19"/>
      <c r="C83" s="19"/>
      <c r="D83" s="19"/>
      <c r="E83" s="19"/>
      <c r="F83" s="19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42.6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106.5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61.77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66.03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11.29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10.01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21.3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213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106.5</v>
      </c>
      <c r="H107" s="3"/>
    </row>
    <row r="108" spans="1:8" s="10" customFormat="1" ht="11.25" customHeight="1" x14ac:dyDescent="0.2">
      <c r="A108" s="15" t="s">
        <v>135</v>
      </c>
      <c r="B108" s="15"/>
      <c r="C108" s="15"/>
      <c r="D108" s="15"/>
      <c r="E108" s="15"/>
      <c r="F108" s="15"/>
      <c r="G108" s="9">
        <f>SUM(G48:G107)</f>
        <v>979.68</v>
      </c>
      <c r="H108" s="9"/>
    </row>
    <row r="109" spans="1:8" ht="11.25" customHeight="1" x14ac:dyDescent="0.2">
      <c r="A109" s="16" t="s">
        <v>103</v>
      </c>
      <c r="B109" s="16"/>
      <c r="C109" s="16"/>
      <c r="D109" s="16"/>
      <c r="E109" s="16"/>
      <c r="F109" s="16"/>
      <c r="G109" s="16"/>
      <c r="H109" s="16"/>
    </row>
    <row r="110" spans="1:8" ht="11.25" customHeight="1" x14ac:dyDescent="0.2">
      <c r="A110" s="16" t="s">
        <v>136</v>
      </c>
      <c r="B110" s="16"/>
      <c r="C110" s="16"/>
      <c r="D110" s="16"/>
      <c r="E110" s="16"/>
      <c r="F110" s="16"/>
      <c r="G110" s="16"/>
      <c r="H110" s="16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106.5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85.2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10.65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21.3</v>
      </c>
      <c r="G119" s="3">
        <v>21.3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73.91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11.08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10.220000000000001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27.23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106.62</v>
      </c>
      <c r="G124" s="3">
        <v>106.62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21.3</v>
      </c>
      <c r="G125" s="3">
        <v>21.3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168.72</v>
      </c>
      <c r="G126" s="3">
        <v>168.72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10</v>
      </c>
      <c r="D127" s="3" t="s">
        <v>19</v>
      </c>
      <c r="E127" s="3">
        <v>0</v>
      </c>
      <c r="F127" s="3">
        <v>0</v>
      </c>
      <c r="G127" s="3">
        <v>11.29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149.1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104.37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127.8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108.63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63.9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19.170000000000002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23.43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59.48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63.9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10.65</v>
      </c>
      <c r="H153" s="3"/>
    </row>
    <row r="154" spans="1:8" s="10" customFormat="1" ht="11.25" customHeight="1" x14ac:dyDescent="0.2">
      <c r="A154" s="15" t="s">
        <v>180</v>
      </c>
      <c r="B154" s="15"/>
      <c r="C154" s="15"/>
      <c r="D154" s="15"/>
      <c r="E154" s="15"/>
      <c r="F154" s="15"/>
      <c r="G154" s="9">
        <f>SUM(G111:G153)</f>
        <v>1384.4500000000005</v>
      </c>
      <c r="H154" s="9"/>
    </row>
    <row r="155" spans="1:8" ht="11.25" customHeight="1" x14ac:dyDescent="0.2">
      <c r="A155" s="16" t="s">
        <v>181</v>
      </c>
      <c r="B155" s="16"/>
      <c r="C155" s="16"/>
      <c r="D155" s="16"/>
      <c r="E155" s="16"/>
      <c r="F155" s="16"/>
      <c r="G155" s="16"/>
      <c r="H155" s="16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14</v>
      </c>
      <c r="F156" s="3">
        <v>200.76</v>
      </c>
      <c r="G156" s="3">
        <v>1025.884</v>
      </c>
      <c r="H156" s="3" t="s">
        <v>156</v>
      </c>
    </row>
    <row r="157" spans="1:8" s="10" customFormat="1" ht="11.25" customHeight="1" x14ac:dyDescent="0.2">
      <c r="A157" s="15" t="s">
        <v>183</v>
      </c>
      <c r="B157" s="15"/>
      <c r="C157" s="15"/>
      <c r="D157" s="15"/>
      <c r="E157" s="15"/>
      <c r="F157" s="15"/>
      <c r="G157" s="9">
        <f>SUM(G156)</f>
        <v>1025.884</v>
      </c>
      <c r="H157" s="9"/>
    </row>
    <row r="158" spans="1:8" ht="11.25" customHeight="1" x14ac:dyDescent="0.2">
      <c r="A158" s="16" t="s">
        <v>184</v>
      </c>
      <c r="B158" s="16"/>
      <c r="C158" s="16"/>
      <c r="D158" s="16"/>
      <c r="E158" s="16"/>
      <c r="F158" s="16"/>
      <c r="G158" s="16"/>
      <c r="H158" s="16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19</v>
      </c>
      <c r="E160" s="3">
        <v>7</v>
      </c>
      <c r="F160" s="3">
        <v>134035.26999999999</v>
      </c>
      <c r="G160" s="3">
        <v>938.24699999999996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5" t="s">
        <v>188</v>
      </c>
      <c r="B162" s="15"/>
      <c r="C162" s="15"/>
      <c r="D162" s="15"/>
      <c r="E162" s="15"/>
      <c r="F162" s="15"/>
      <c r="G162" s="9">
        <f>SUM(G159:G161)</f>
        <v>938.24699999999996</v>
      </c>
      <c r="H162" s="9"/>
    </row>
    <row r="163" spans="1:8" ht="11.25" customHeight="1" x14ac:dyDescent="0.2">
      <c r="A163" s="16" t="s">
        <v>189</v>
      </c>
      <c r="B163" s="16"/>
      <c r="C163" s="16"/>
      <c r="D163" s="16"/>
      <c r="E163" s="16"/>
      <c r="F163" s="16"/>
      <c r="G163" s="16"/>
      <c r="H163" s="16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21.23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5" t="s">
        <v>193</v>
      </c>
      <c r="B167" s="15"/>
      <c r="C167" s="15"/>
      <c r="D167" s="15"/>
      <c r="E167" s="15"/>
      <c r="F167" s="15"/>
      <c r="G167" s="9">
        <f>SUM(G164:G166)</f>
        <v>21.23</v>
      </c>
      <c r="H167" s="9"/>
    </row>
    <row r="168" spans="1:8" ht="11.25" customHeight="1" x14ac:dyDescent="0.2">
      <c r="A168" s="16" t="s">
        <v>194</v>
      </c>
      <c r="B168" s="16"/>
      <c r="C168" s="16"/>
      <c r="D168" s="16"/>
      <c r="E168" s="16"/>
      <c r="F168" s="16"/>
      <c r="G168" s="16"/>
      <c r="H168" s="16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ht="11.25" customHeight="1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11.08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10.220000000000001</v>
      </c>
      <c r="H174" s="3" t="s">
        <v>200</v>
      </c>
    </row>
    <row r="175" spans="1:8" s="10" customFormat="1" ht="11.25" customHeight="1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21.3</v>
      </c>
      <c r="H175" s="9"/>
    </row>
    <row r="176" spans="1:8" ht="11.25" customHeight="1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431.32299999999998</v>
      </c>
      <c r="H177" s="3"/>
    </row>
    <row r="178" spans="1:8" s="10" customFormat="1" ht="11.25" customHeight="1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431.32299999999998</v>
      </c>
      <c r="H178" s="9"/>
    </row>
    <row r="179" spans="1:8" ht="11.25" customHeight="1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ht="11.25" customHeight="1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88.71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88.71</v>
      </c>
      <c r="H184" s="9"/>
    </row>
    <row r="185" spans="1:8" ht="11.25" customHeight="1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28.18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14.14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42.32</v>
      </c>
      <c r="H193" s="9"/>
    </row>
    <row r="194" spans="1:8" ht="11.25" customHeight="1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15" t="s">
        <v>237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238</v>
      </c>
      <c r="B206" s="15"/>
      <c r="C206" s="15"/>
      <c r="D206" s="15"/>
      <c r="E206" s="15"/>
      <c r="F206" s="15"/>
      <c r="G206" s="9">
        <f>G36+G41+G44+G108+G154+G157+G162+G167+G171+G175+G178+G184+G193+G205</f>
        <v>7705.8700000000008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96" workbookViewId="0">
      <selection activeCell="C217" sqref="C217"/>
    </sheetView>
  </sheetViews>
  <sheetFormatPr defaultRowHeight="11.25" x14ac:dyDescent="0.2"/>
  <cols>
    <col min="1" max="1" width="51.42578125" style="4" customWidth="1"/>
    <col min="2" max="16384" width="9.140625" style="4"/>
  </cols>
  <sheetData>
    <row r="1" spans="1:9" s="1" customFormat="1" ht="13.5" customHeight="1" x14ac:dyDescent="0.25">
      <c r="A1" s="5" t="s">
        <v>240</v>
      </c>
    </row>
    <row r="2" spans="1:9" s="1" customFormat="1" ht="12.7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30" t="s">
        <v>245</v>
      </c>
      <c r="B4" s="13"/>
      <c r="C4" s="13"/>
      <c r="D4" s="12"/>
      <c r="E4" s="12"/>
      <c r="F4" s="12"/>
      <c r="G4" s="12">
        <v>817.06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581.29999999999995</v>
      </c>
      <c r="F6" s="3">
        <v>2.42</v>
      </c>
      <c r="G6" s="3">
        <f t="shared" ref="G6:G25" si="0">ROUND(E6*F6*B6/1000,2)</f>
        <v>422.02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581.29999999999995</v>
      </c>
      <c r="F7" s="3">
        <v>3.42</v>
      </c>
      <c r="G7" s="3">
        <f t="shared" si="0"/>
        <v>23.86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4359.7</v>
      </c>
      <c r="F8" s="3">
        <v>2.11</v>
      </c>
      <c r="G8" s="3">
        <f t="shared" si="0"/>
        <v>478.35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4359.7</v>
      </c>
      <c r="F9" s="3">
        <v>2.69</v>
      </c>
      <c r="G9" s="3">
        <f t="shared" si="0"/>
        <v>140.72999999999999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238</v>
      </c>
      <c r="F10" s="3">
        <v>3.26</v>
      </c>
      <c r="G10" s="3">
        <f t="shared" si="0"/>
        <v>232.76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119</v>
      </c>
      <c r="F11" s="3">
        <v>20.81</v>
      </c>
      <c r="G11" s="3">
        <f t="shared" si="0"/>
        <v>128.77000000000001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36.700000000000003</v>
      </c>
      <c r="F12" s="3">
        <v>3.45</v>
      </c>
      <c r="G12" s="3">
        <f t="shared" si="0"/>
        <v>37.979999999999997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402</v>
      </c>
      <c r="F14" s="3">
        <v>8.8699999999999992</v>
      </c>
      <c r="G14" s="3">
        <f t="shared" si="0"/>
        <v>3.57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23249</v>
      </c>
      <c r="F15" s="3">
        <v>2.95</v>
      </c>
      <c r="G15" s="3">
        <f t="shared" si="0"/>
        <v>68.58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749</v>
      </c>
      <c r="F16" s="3">
        <v>1.83</v>
      </c>
      <c r="G16" s="3">
        <f t="shared" si="0"/>
        <v>1.37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191</v>
      </c>
      <c r="F17" s="3">
        <v>4.3</v>
      </c>
      <c r="G17" s="3">
        <f t="shared" si="0"/>
        <v>0.82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29</v>
      </c>
      <c r="F18" s="3">
        <v>4.28</v>
      </c>
      <c r="G18" s="3">
        <f t="shared" si="0"/>
        <v>0.25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238</v>
      </c>
      <c r="F21" s="3">
        <v>2.64</v>
      </c>
      <c r="G21" s="3">
        <f t="shared" si="0"/>
        <v>0.63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119</v>
      </c>
      <c r="F22" s="3">
        <v>5.32</v>
      </c>
      <c r="G22" s="3">
        <f t="shared" si="0"/>
        <v>0.63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238</v>
      </c>
      <c r="F23" s="3">
        <v>2.64</v>
      </c>
      <c r="G23" s="3">
        <f t="shared" si="0"/>
        <v>0.63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39.5</v>
      </c>
      <c r="F24" s="3">
        <v>2.14</v>
      </c>
      <c r="G24" s="3">
        <f t="shared" si="0"/>
        <v>0.08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2589</v>
      </c>
      <c r="F25" s="3">
        <v>2.15</v>
      </c>
      <c r="G25" s="3">
        <f t="shared" si="0"/>
        <v>11.13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39.43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2100</v>
      </c>
      <c r="F32" s="3">
        <v>1.77</v>
      </c>
      <c r="G32" s="3">
        <f t="shared" ref="G32:G33" si="1">ROUND(E32*F32*B32/1000,2)</f>
        <v>3.72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2100</v>
      </c>
      <c r="F33" s="3">
        <v>1.77</v>
      </c>
      <c r="G33" s="3">
        <f t="shared" si="1"/>
        <v>3.72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52</v>
      </c>
      <c r="F35" s="3">
        <v>8.7899999999999991</v>
      </c>
      <c r="G35" s="3">
        <f t="shared" ref="G35:G36" si="2">ROUND(E35*F35*B35/1000,2)</f>
        <v>167.29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182</v>
      </c>
      <c r="F36" s="3">
        <v>3.81</v>
      </c>
      <c r="G36" s="3">
        <f t="shared" si="2"/>
        <v>16.64</v>
      </c>
      <c r="H36" s="3"/>
    </row>
    <row r="37" spans="1:8" s="10" customFormat="1" ht="11.25" customHeight="1" x14ac:dyDescent="0.2">
      <c r="A37" s="22" t="s">
        <v>56</v>
      </c>
      <c r="B37" s="23"/>
      <c r="C37" s="23"/>
      <c r="D37" s="23"/>
      <c r="E37" s="23"/>
      <c r="F37" s="24"/>
      <c r="G37" s="14">
        <f>SUM(G6:G36)</f>
        <v>1782.9600000000003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5.0999999999999996</v>
      </c>
      <c r="F39" s="3">
        <v>197.1</v>
      </c>
      <c r="G39" s="3">
        <f t="shared" ref="G39" si="3">ROUND(E39*F39*B39/1000,2)</f>
        <v>367.91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5.0999999999999996</v>
      </c>
      <c r="F41" s="3">
        <v>242.36</v>
      </c>
      <c r="G41" s="3">
        <f t="shared" ref="G41" si="4">ROUND(E41*F41*B41/1000,2)</f>
        <v>452.39</v>
      </c>
      <c r="H41" s="3"/>
    </row>
    <row r="42" spans="1:8" s="10" customFormat="1" ht="11.25" customHeight="1" x14ac:dyDescent="0.2">
      <c r="A42" s="22" t="s">
        <v>62</v>
      </c>
      <c r="B42" s="23"/>
      <c r="C42" s="23"/>
      <c r="D42" s="23"/>
      <c r="E42" s="23"/>
      <c r="F42" s="24"/>
      <c r="G42" s="14">
        <f>SUM(G39:G41)</f>
        <v>820.3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1.65</v>
      </c>
      <c r="F44" s="3">
        <v>537.61</v>
      </c>
      <c r="G44" s="3">
        <f t="shared" ref="G44" si="5">ROUND(E44*F44*B44/1000,2)</f>
        <v>324.66000000000003</v>
      </c>
      <c r="H44" s="3"/>
    </row>
    <row r="45" spans="1:8" s="10" customFormat="1" ht="11.25" customHeight="1" x14ac:dyDescent="0.2">
      <c r="A45" s="22" t="s">
        <v>65</v>
      </c>
      <c r="B45" s="23"/>
      <c r="C45" s="23"/>
      <c r="D45" s="23"/>
      <c r="E45" s="23"/>
      <c r="F45" s="24"/>
      <c r="G45" s="14">
        <f>SUM(G44)</f>
        <v>324.66000000000003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10.65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22.37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20.239999999999998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10.65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42.6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106.5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10.220000000000001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11.08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42.6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54.29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61.77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66.03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11.29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10.01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21.3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6.5</v>
      </c>
      <c r="H108" s="3"/>
    </row>
    <row r="109" spans="1:8" s="10" customFormat="1" ht="11.25" customHeight="1" x14ac:dyDescent="0.2">
      <c r="A109" s="22" t="s">
        <v>135</v>
      </c>
      <c r="B109" s="23"/>
      <c r="C109" s="23"/>
      <c r="D109" s="23"/>
      <c r="E109" s="23"/>
      <c r="F109" s="24"/>
      <c r="G109" s="14">
        <f>SUM(G49:G108)</f>
        <v>508.1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106.5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85.2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10.65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82.65</v>
      </c>
      <c r="G120" s="31">
        <v>82.65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73.91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11.08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10.220000000000001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27.23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137.04</v>
      </c>
      <c r="G125" s="31">
        <v>137.04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17.28</v>
      </c>
      <c r="G126" s="31">
        <v>17.28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51.44</v>
      </c>
      <c r="G127" s="31">
        <v>51.44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10</v>
      </c>
      <c r="D128" s="3" t="s">
        <v>19</v>
      </c>
      <c r="E128" s="3">
        <v>0</v>
      </c>
      <c r="F128" s="3">
        <v>0</v>
      </c>
      <c r="G128" s="3">
        <v>11.29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149.1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104.37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127.8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108.63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63.9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19.170000000000002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23.43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1">
        <v>50.76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63.9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10.65</v>
      </c>
      <c r="H154" s="3"/>
    </row>
    <row r="155" spans="1:8" s="10" customFormat="1" ht="11.25" customHeight="1" x14ac:dyDescent="0.2">
      <c r="A155" s="22" t="s">
        <v>180</v>
      </c>
      <c r="B155" s="23"/>
      <c r="C155" s="23"/>
      <c r="D155" s="23"/>
      <c r="E155" s="23"/>
      <c r="F155" s="24"/>
      <c r="G155" s="14">
        <f>SUM(G112:G154)</f>
        <v>1346.2000000000003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14</v>
      </c>
      <c r="F157" s="3">
        <v>186.86</v>
      </c>
      <c r="G157" s="31">
        <f t="shared" ref="G157" si="6">ROUND(E157*F157*B157/1000,2)</f>
        <v>957.47</v>
      </c>
      <c r="H157" s="3" t="s">
        <v>156</v>
      </c>
    </row>
    <row r="158" spans="1:8" s="10" customFormat="1" ht="11.25" customHeight="1" x14ac:dyDescent="0.2">
      <c r="A158" s="22" t="s">
        <v>183</v>
      </c>
      <c r="B158" s="23"/>
      <c r="C158" s="23"/>
      <c r="D158" s="23"/>
      <c r="E158" s="23"/>
      <c r="F158" s="24"/>
      <c r="G158" s="14">
        <f>SUM(G157)</f>
        <v>957.47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19</v>
      </c>
      <c r="E161" s="3">
        <v>7</v>
      </c>
      <c r="F161" s="3">
        <v>10216.19</v>
      </c>
      <c r="G161" s="31">
        <f t="shared" ref="G161" si="7">ROUND(E161*F161*B161/1000,2)</f>
        <v>858.16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14">
        <f>SUM(G160:G162)</f>
        <v>858.16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1">
        <v>37.450000000000003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2" t="s">
        <v>193</v>
      </c>
      <c r="B168" s="23"/>
      <c r="C168" s="23"/>
      <c r="D168" s="23"/>
      <c r="E168" s="23"/>
      <c r="F168" s="24"/>
      <c r="G168" s="14">
        <f>SUM(G165:G167)</f>
        <v>37.450000000000003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2" t="s">
        <v>197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1">
        <v>90.55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25.23</v>
      </c>
      <c r="H175" s="3" t="s">
        <v>200</v>
      </c>
    </row>
    <row r="176" spans="1:8" s="10" customFormat="1" ht="11.25" customHeight="1" x14ac:dyDescent="0.2">
      <c r="A176" s="22" t="s">
        <v>202</v>
      </c>
      <c r="B176" s="23"/>
      <c r="C176" s="23"/>
      <c r="D176" s="23"/>
      <c r="E176" s="23"/>
      <c r="F176" s="24"/>
      <c r="G176" s="14">
        <f>SUM(G174:G175)</f>
        <v>115.78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1">
        <v>497.11</v>
      </c>
      <c r="H178" s="3"/>
    </row>
    <row r="179" spans="1:8" s="10" customFormat="1" ht="11.25" customHeight="1" x14ac:dyDescent="0.2">
      <c r="A179" s="22" t="s">
        <v>205</v>
      </c>
      <c r="B179" s="23"/>
      <c r="C179" s="23"/>
      <c r="D179" s="23"/>
      <c r="E179" s="23"/>
      <c r="F179" s="24"/>
      <c r="G179" s="14">
        <f>SUM(G178)</f>
        <v>497.11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1">
        <v>60.52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2" t="s">
        <v>210</v>
      </c>
      <c r="B185" s="23"/>
      <c r="C185" s="23"/>
      <c r="D185" s="23"/>
      <c r="E185" s="23"/>
      <c r="F185" s="24"/>
      <c r="G185" s="14">
        <f>SUM(G182:G184)</f>
        <v>60.52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1">
        <v>29.87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1">
        <v>14.99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2" t="s">
        <v>220</v>
      </c>
      <c r="B194" s="23"/>
      <c r="C194" s="23"/>
      <c r="D194" s="23"/>
      <c r="E194" s="23"/>
      <c r="F194" s="24"/>
      <c r="G194" s="14">
        <f>SUM(G187:G193)</f>
        <v>44.86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2" t="s">
        <v>237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238</v>
      </c>
      <c r="B207" s="23"/>
      <c r="C207" s="23"/>
      <c r="D207" s="23"/>
      <c r="E207" s="23"/>
      <c r="F207" s="24"/>
      <c r="G207" s="14">
        <f>G37+G42+G45+G109+G155+G158+G163+G168+G172+G176+G179+G185+G194+G206+G4</f>
        <v>8170.6299999999992</v>
      </c>
      <c r="H207" s="14"/>
    </row>
    <row r="209" spans="5:8" x14ac:dyDescent="0.2">
      <c r="E209" s="4" t="s">
        <v>241</v>
      </c>
      <c r="F209" s="4">
        <f>(25.51*6+26.53*6)/12</f>
        <v>26.02</v>
      </c>
      <c r="G209" s="25">
        <f>G207*1000/F210/12</f>
        <v>26.019987669323871</v>
      </c>
      <c r="H209" s="26">
        <f>F209/G209</f>
        <v>1.0000004738924662</v>
      </c>
    </row>
    <row r="210" spans="5:8" x14ac:dyDescent="0.2">
      <c r="E210" s="4" t="s">
        <v>242</v>
      </c>
      <c r="F210" s="27">
        <v>26167.8</v>
      </c>
      <c r="G210" s="28">
        <f>F210*F209*12/1000</f>
        <v>8170.6338719999994</v>
      </c>
    </row>
    <row r="211" spans="5:8" x14ac:dyDescent="0.2">
      <c r="G211" s="25"/>
    </row>
    <row r="212" spans="5:8" x14ac:dyDescent="0.2">
      <c r="F212" s="4" t="s">
        <v>243</v>
      </c>
      <c r="G212" s="25">
        <f>G210-G207</f>
        <v>3.8720000002285815E-3</v>
      </c>
      <c r="H212" s="29">
        <f>G214-G207</f>
        <v>-817.05951519999962</v>
      </c>
    </row>
    <row r="213" spans="5:8" x14ac:dyDescent="0.2">
      <c r="G213" s="25"/>
    </row>
    <row r="214" spans="5:8" x14ac:dyDescent="0.2">
      <c r="G214" s="25">
        <f>G210*0.9</f>
        <v>7353.5704847999996</v>
      </c>
    </row>
    <row r="215" spans="5:8" x14ac:dyDescent="0.2">
      <c r="F215" s="4" t="s">
        <v>244</v>
      </c>
      <c r="G215" s="28">
        <f>G210*0.1</f>
        <v>817.06338719999997</v>
      </c>
    </row>
    <row r="216" spans="5:8" x14ac:dyDescent="0.2">
      <c r="G216" s="25">
        <f>SUM(G214:G215)</f>
        <v>8170.6338719999994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2016-01-26T12:30:07Z</dcterms:modified>
</cp:coreProperties>
</file>