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63" i="2" l="1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06" i="2"/>
  <c r="G194" i="2"/>
  <c r="G185" i="2"/>
  <c r="G179" i="2"/>
  <c r="G176" i="2"/>
  <c r="G172" i="2"/>
  <c r="G168" i="2"/>
  <c r="G155" i="2"/>
  <c r="G109" i="2"/>
  <c r="G37" i="2" l="1"/>
  <c r="G42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07" i="2" l="1"/>
  <c r="G209" i="2" s="1"/>
  <c r="H209" i="2" s="1"/>
  <c r="G214" i="2"/>
  <c r="G215" i="2"/>
  <c r="G212" i="2" l="1"/>
  <c r="G216" i="2"/>
  <c r="H212" i="2"/>
</calcChain>
</file>

<file path=xl/sharedStrings.xml><?xml version="1.0" encoding="utf-8"?>
<sst xmlns="http://schemas.openxmlformats.org/spreadsheetml/2006/main" count="1275" uniqueCount="245">
  <si>
    <t>Мусы Джалиля ул., д.2,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</si>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</sst>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sqref="A1:XFD1048576"/>
    </sheetView>
  </sheetViews>
  <sheetFormatPr defaultRowHeight="11.25" customHeight="1" x14ac:dyDescent="0.2"/>
  <cols>
    <col min="1" max="1" width="48.28515625" style="4" customWidth="1"/>
    <col min="2" max="16384" width="9.140625" style="4"/>
  </cols>
  <sheetData>
    <row r="1" spans="1:8" s="1" customFormat="1" ht="11.25" customHeight="1" x14ac:dyDescent="0.25">
      <c r="A1" s="5" t="s">
        <v>239</v>
      </c>
    </row>
    <row r="2" spans="1:8" s="1" customFormat="1" ht="11.25" customHeight="1" x14ac:dyDescent="0.25">
      <c r="A2" s="17" t="s">
        <v>0</v>
      </c>
      <c r="B2" s="17"/>
      <c r="C2" s="17"/>
      <c r="D2" s="17"/>
      <c r="E2" s="17"/>
      <c r="F2" s="17"/>
      <c r="G2" s="17"/>
      <c r="H2" s="17"/>
    </row>
    <row r="3" spans="1:8" ht="11.25" customHeight="1" x14ac:dyDescent="0.2">
      <c r="A3" s="2" t="s">
        <v>1</v>
      </c>
      <c r="B3" s="20" t="s">
        <v>2</v>
      </c>
      <c r="C3" s="20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16" t="s">
        <v>8</v>
      </c>
      <c r="B4" s="16"/>
      <c r="C4" s="16"/>
      <c r="D4" s="16"/>
      <c r="E4" s="16"/>
      <c r="F4" s="16"/>
      <c r="G4" s="16"/>
      <c r="H4" s="16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92</v>
      </c>
      <c r="F5" s="3">
        <v>2.2799999999999998</v>
      </c>
      <c r="G5" s="3">
        <v>62.718000000000004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92</v>
      </c>
      <c r="F6" s="3">
        <v>3.23</v>
      </c>
      <c r="G6" s="3">
        <v>3.5659999999999998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690</v>
      </c>
      <c r="F7" s="3">
        <v>1.99</v>
      </c>
      <c r="G7" s="3">
        <v>71.400999999999996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690</v>
      </c>
      <c r="F8" s="3">
        <v>2.54</v>
      </c>
      <c r="G8" s="3">
        <v>21.030999999999999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102</v>
      </c>
      <c r="F9" s="3">
        <v>3.08</v>
      </c>
      <c r="G9" s="3">
        <v>93.933999999999997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51</v>
      </c>
      <c r="F10" s="3">
        <v>19.63</v>
      </c>
      <c r="G10" s="3">
        <v>52.058999999999997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15.8</v>
      </c>
      <c r="F11" s="3">
        <v>3.25</v>
      </c>
      <c r="G11" s="3">
        <v>15.353999999999999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173</v>
      </c>
      <c r="F13" s="3">
        <v>8.3699999999999992</v>
      </c>
      <c r="G13" s="3">
        <v>1.448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8781</v>
      </c>
      <c r="F14" s="3">
        <v>2.78</v>
      </c>
      <c r="G14" s="3">
        <v>24.411000000000001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11</v>
      </c>
      <c r="E15" s="3">
        <v>360</v>
      </c>
      <c r="F15" s="3">
        <v>1.73</v>
      </c>
      <c r="G15" s="3">
        <v>0.623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82</v>
      </c>
      <c r="F16" s="3">
        <v>4.0599999999999996</v>
      </c>
      <c r="G16" s="3">
        <v>0.33300000000000002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12.5</v>
      </c>
      <c r="F17" s="3">
        <v>4.04</v>
      </c>
      <c r="G17" s="3">
        <v>0.10100000000000001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102</v>
      </c>
      <c r="F20" s="3">
        <v>2.4900000000000002</v>
      </c>
      <c r="G20" s="3">
        <v>0.254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51</v>
      </c>
      <c r="F21" s="3">
        <v>5.0199999999999996</v>
      </c>
      <c r="G21" s="3">
        <v>0.25600000000000001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102</v>
      </c>
      <c r="F22" s="3">
        <v>2.4900000000000002</v>
      </c>
      <c r="G22" s="3">
        <v>0.254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17</v>
      </c>
      <c r="F23" s="3">
        <v>2.02</v>
      </c>
      <c r="G23" s="3">
        <v>3.4000000000000002E-2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1268</v>
      </c>
      <c r="F24" s="3">
        <v>2.0299999999999998</v>
      </c>
      <c r="G24" s="3">
        <v>5.1479999999999997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19.309999999999999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1072</v>
      </c>
      <c r="F31" s="3">
        <v>1.67</v>
      </c>
      <c r="G31" s="3">
        <v>1.79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1070.9000000000001</v>
      </c>
      <c r="F32" s="3">
        <v>1.67</v>
      </c>
      <c r="G32" s="3">
        <v>1.788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19</v>
      </c>
      <c r="F34" s="3">
        <v>8.2899999999999991</v>
      </c>
      <c r="G34" s="3">
        <v>57.491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78</v>
      </c>
      <c r="F35" s="3">
        <v>3.59</v>
      </c>
      <c r="G35" s="3">
        <v>6.72</v>
      </c>
      <c r="H35" s="3"/>
    </row>
    <row r="36" spans="1:8" s="10" customFormat="1" ht="11.25" customHeight="1" x14ac:dyDescent="0.2">
      <c r="A36" s="15" t="s">
        <v>56</v>
      </c>
      <c r="B36" s="15"/>
      <c r="C36" s="15"/>
      <c r="D36" s="15"/>
      <c r="E36" s="15"/>
      <c r="F36" s="15"/>
      <c r="G36" s="9">
        <f>SUM(G5:G35)</f>
        <v>440.02400000000006</v>
      </c>
      <c r="H36" s="9"/>
    </row>
    <row r="37" spans="1:8" ht="11.25" customHeight="1" x14ac:dyDescent="0.2">
      <c r="A37" s="16" t="s">
        <v>57</v>
      </c>
      <c r="B37" s="16"/>
      <c r="C37" s="16"/>
      <c r="D37" s="16"/>
      <c r="E37" s="16"/>
      <c r="F37" s="16"/>
      <c r="G37" s="16"/>
      <c r="H37" s="16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3.4</v>
      </c>
      <c r="F38" s="3">
        <v>185.08</v>
      </c>
      <c r="G38" s="3">
        <v>229.684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3.4</v>
      </c>
      <c r="F40" s="3">
        <v>298.49</v>
      </c>
      <c r="G40" s="3">
        <v>370.42599999999999</v>
      </c>
      <c r="H40" s="3"/>
    </row>
    <row r="41" spans="1:8" s="10" customFormat="1" ht="11.25" customHeight="1" x14ac:dyDescent="0.2">
      <c r="A41" s="15" t="s">
        <v>62</v>
      </c>
      <c r="B41" s="15"/>
      <c r="C41" s="15"/>
      <c r="D41" s="15"/>
      <c r="E41" s="15"/>
      <c r="F41" s="15"/>
      <c r="G41" s="9">
        <f>SUM(G38:G40)</f>
        <v>600.11</v>
      </c>
      <c r="H41" s="9"/>
    </row>
    <row r="42" spans="1:8" ht="11.25" customHeight="1" x14ac:dyDescent="0.2">
      <c r="A42" s="16" t="s">
        <v>63</v>
      </c>
      <c r="B42" s="16"/>
      <c r="C42" s="16"/>
      <c r="D42" s="16"/>
      <c r="E42" s="16"/>
      <c r="F42" s="16"/>
      <c r="G42" s="16"/>
      <c r="H42" s="16"/>
    </row>
    <row r="43" spans="1:8" ht="11.25" customHeight="1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32.799999999999997</v>
      </c>
      <c r="F43" s="3">
        <v>17.72</v>
      </c>
      <c r="G43" s="3">
        <v>212.14400000000001</v>
      </c>
      <c r="H43" s="3"/>
    </row>
    <row r="44" spans="1:8" s="10" customFormat="1" ht="11.25" customHeight="1" x14ac:dyDescent="0.2">
      <c r="A44" s="15" t="s">
        <v>65</v>
      </c>
      <c r="B44" s="15"/>
      <c r="C44" s="15"/>
      <c r="D44" s="15"/>
      <c r="E44" s="15"/>
      <c r="F44" s="15"/>
      <c r="G44" s="9">
        <f>SUM(G43)</f>
        <v>212.14400000000001</v>
      </c>
      <c r="H44" s="9"/>
    </row>
    <row r="45" spans="1:8" ht="11.25" customHeight="1" x14ac:dyDescent="0.2">
      <c r="A45" s="16" t="s">
        <v>66</v>
      </c>
      <c r="B45" s="16"/>
      <c r="C45" s="16"/>
      <c r="D45" s="16"/>
      <c r="E45" s="16"/>
      <c r="F45" s="16"/>
      <c r="G45" s="16"/>
      <c r="H45" s="16"/>
    </row>
    <row r="46" spans="1:8" ht="11.25" customHeight="1" x14ac:dyDescent="0.2">
      <c r="A46" s="16" t="s">
        <v>67</v>
      </c>
      <c r="B46" s="16"/>
      <c r="C46" s="16"/>
      <c r="D46" s="16"/>
      <c r="E46" s="16"/>
      <c r="F46" s="16"/>
      <c r="G46" s="16"/>
      <c r="H46" s="16"/>
    </row>
    <row r="47" spans="1:8" ht="11.25" customHeight="1" x14ac:dyDescent="0.2">
      <c r="A47" s="16" t="s">
        <v>68</v>
      </c>
      <c r="B47" s="16"/>
      <c r="C47" s="16"/>
      <c r="D47" s="16"/>
      <c r="E47" s="16"/>
      <c r="F47" s="16"/>
      <c r="G47" s="16"/>
      <c r="H47" s="11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60.98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5.4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11.34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10.26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5.4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21.59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53.98</v>
      </c>
      <c r="H76" s="3" t="s">
        <v>72</v>
      </c>
    </row>
    <row r="77" spans="1:8" ht="11.25" customHeight="1" x14ac:dyDescent="0.2">
      <c r="A77" s="18" t="s">
        <v>103</v>
      </c>
      <c r="B77" s="19"/>
      <c r="C77" s="19"/>
      <c r="D77" s="19"/>
      <c r="E77" s="19"/>
      <c r="F77" s="19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5.18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5.61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18" t="s">
        <v>109</v>
      </c>
      <c r="B83" s="19"/>
      <c r="C83" s="19"/>
      <c r="D83" s="19"/>
      <c r="E83" s="19"/>
      <c r="F83" s="19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21.59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53.98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31.31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33.47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5.72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5.07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10.8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107.97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53.98</v>
      </c>
      <c r="H107" s="3"/>
    </row>
    <row r="108" spans="1:8" s="10" customFormat="1" ht="11.25" customHeight="1" x14ac:dyDescent="0.2">
      <c r="A108" s="15" t="s">
        <v>135</v>
      </c>
      <c r="B108" s="15"/>
      <c r="C108" s="15"/>
      <c r="D108" s="15"/>
      <c r="E108" s="15"/>
      <c r="F108" s="15"/>
      <c r="G108" s="9">
        <f>SUM(G48:G107)</f>
        <v>503.63000000000011</v>
      </c>
      <c r="H108" s="9"/>
    </row>
    <row r="109" spans="1:8" ht="11.25" customHeight="1" x14ac:dyDescent="0.2">
      <c r="A109" s="16" t="s">
        <v>103</v>
      </c>
      <c r="B109" s="16"/>
      <c r="C109" s="16"/>
      <c r="D109" s="16"/>
      <c r="E109" s="16"/>
      <c r="F109" s="16"/>
      <c r="G109" s="16"/>
      <c r="H109" s="16"/>
    </row>
    <row r="110" spans="1:8" ht="11.25" customHeight="1" x14ac:dyDescent="0.2">
      <c r="A110" s="16" t="s">
        <v>136</v>
      </c>
      <c r="B110" s="16"/>
      <c r="C110" s="16"/>
      <c r="D110" s="16"/>
      <c r="E110" s="16"/>
      <c r="F110" s="16"/>
      <c r="G110" s="16"/>
      <c r="H110" s="16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53.98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43.19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5.4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10.8</v>
      </c>
      <c r="G119" s="3">
        <v>10.8</v>
      </c>
      <c r="H119" s="3" t="s">
        <v>126</v>
      </c>
    </row>
    <row r="120" spans="1:8" ht="11.25" customHeight="1" x14ac:dyDescent="0.2">
      <c r="A120" s="3" t="s">
        <v>146</v>
      </c>
      <c r="B120" s="3">
        <v>0</v>
      </c>
      <c r="C120" s="3" t="s">
        <v>126</v>
      </c>
      <c r="D120" s="3" t="s">
        <v>71</v>
      </c>
      <c r="E120" s="3">
        <v>0</v>
      </c>
      <c r="F120" s="3">
        <v>0</v>
      </c>
      <c r="G120" s="3">
        <v>37.46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5.61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5.18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14.12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46.98</v>
      </c>
      <c r="G124" s="3">
        <v>46.98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10.8</v>
      </c>
      <c r="G125" s="3">
        <v>10.8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111.95</v>
      </c>
      <c r="G126" s="3">
        <v>111.95</v>
      </c>
      <c r="H126" s="3"/>
    </row>
    <row r="127" spans="1:8" ht="11.25" customHeight="1" x14ac:dyDescent="0.2">
      <c r="A127" s="3" t="s">
        <v>153</v>
      </c>
      <c r="B127" s="3">
        <v>0</v>
      </c>
      <c r="C127" s="3" t="s">
        <v>126</v>
      </c>
      <c r="D127" s="3" t="s">
        <v>19</v>
      </c>
      <c r="E127" s="3">
        <v>0</v>
      </c>
      <c r="F127" s="3">
        <v>0</v>
      </c>
      <c r="G127" s="3">
        <v>5.72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75.58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52.9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64.78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55.06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32.39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9.7200000000000006</v>
      </c>
      <c r="H135" s="3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11.88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25.49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32.39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5.4</v>
      </c>
      <c r="H153" s="3"/>
    </row>
    <row r="154" spans="1:8" s="10" customFormat="1" ht="11.25" customHeight="1" x14ac:dyDescent="0.2">
      <c r="A154" s="15" t="s">
        <v>180</v>
      </c>
      <c r="B154" s="15"/>
      <c r="C154" s="15"/>
      <c r="D154" s="15"/>
      <c r="E154" s="15"/>
      <c r="F154" s="15"/>
      <c r="G154" s="9">
        <f>SUM(G111:G153)</f>
        <v>716.78</v>
      </c>
      <c r="H154" s="9"/>
    </row>
    <row r="155" spans="1:8" ht="11.25" customHeight="1" x14ac:dyDescent="0.2">
      <c r="A155" s="16" t="s">
        <v>181</v>
      </c>
      <c r="B155" s="16"/>
      <c r="C155" s="16"/>
      <c r="D155" s="16"/>
      <c r="E155" s="16"/>
      <c r="F155" s="16"/>
      <c r="G155" s="16"/>
      <c r="H155" s="16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6</v>
      </c>
      <c r="F156" s="3">
        <v>306.52999999999997</v>
      </c>
      <c r="G156" s="3">
        <v>671.30100000000004</v>
      </c>
      <c r="H156" s="3" t="s">
        <v>156</v>
      </c>
    </row>
    <row r="157" spans="1:8" s="10" customFormat="1" ht="11.25" customHeight="1" x14ac:dyDescent="0.2">
      <c r="A157" s="15" t="s">
        <v>183</v>
      </c>
      <c r="B157" s="15"/>
      <c r="C157" s="15"/>
      <c r="D157" s="15"/>
      <c r="E157" s="15"/>
      <c r="F157" s="15"/>
      <c r="G157" s="9">
        <f>SUM(G156)</f>
        <v>671.30100000000004</v>
      </c>
      <c r="H157" s="9"/>
    </row>
    <row r="158" spans="1:8" ht="11.25" customHeight="1" x14ac:dyDescent="0.2">
      <c r="A158" s="16" t="s">
        <v>184</v>
      </c>
      <c r="B158" s="16"/>
      <c r="C158" s="16"/>
      <c r="D158" s="16"/>
      <c r="E158" s="16"/>
      <c r="F158" s="16"/>
      <c r="G158" s="16"/>
      <c r="H158" s="16"/>
    </row>
    <row r="159" spans="1:8" ht="11.25" customHeight="1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</v>
      </c>
      <c r="C160" s="3" t="s">
        <v>10</v>
      </c>
      <c r="D160" s="3" t="s">
        <v>71</v>
      </c>
      <c r="E160" s="3">
        <v>1000</v>
      </c>
      <c r="F160" s="3">
        <v>402.11</v>
      </c>
      <c r="G160" s="3">
        <v>402.11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15" t="s">
        <v>188</v>
      </c>
      <c r="B162" s="15"/>
      <c r="C162" s="15"/>
      <c r="D162" s="15"/>
      <c r="E162" s="15"/>
      <c r="F162" s="15"/>
      <c r="G162" s="9">
        <f>SUM(G159:G161)</f>
        <v>402.11</v>
      </c>
      <c r="H162" s="9"/>
    </row>
    <row r="163" spans="1:8" ht="11.25" customHeight="1" x14ac:dyDescent="0.2">
      <c r="A163" s="16" t="s">
        <v>189</v>
      </c>
      <c r="B163" s="16"/>
      <c r="C163" s="16"/>
      <c r="D163" s="16"/>
      <c r="E163" s="16"/>
      <c r="F163" s="16"/>
      <c r="G163" s="16"/>
      <c r="H163" s="16"/>
    </row>
    <row r="164" spans="1:8" ht="11.25" customHeight="1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9.1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15" t="s">
        <v>193</v>
      </c>
      <c r="B167" s="15"/>
      <c r="C167" s="15"/>
      <c r="D167" s="15"/>
      <c r="E167" s="15"/>
      <c r="F167" s="15"/>
      <c r="G167" s="9">
        <f>SUM(G164:G166)</f>
        <v>9.1</v>
      </c>
      <c r="H167" s="9"/>
    </row>
    <row r="168" spans="1:8" ht="11.25" customHeight="1" x14ac:dyDescent="0.2">
      <c r="A168" s="16" t="s">
        <v>194</v>
      </c>
      <c r="B168" s="16"/>
      <c r="C168" s="16"/>
      <c r="D168" s="16"/>
      <c r="E168" s="16"/>
      <c r="F168" s="16"/>
      <c r="G168" s="16"/>
      <c r="H168" s="16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15" t="s">
        <v>197</v>
      </c>
      <c r="B171" s="15"/>
      <c r="C171" s="15"/>
      <c r="D171" s="15"/>
      <c r="E171" s="15"/>
      <c r="F171" s="15"/>
      <c r="G171" s="9">
        <f>SUM(G169:G170)</f>
        <v>0</v>
      </c>
      <c r="H171" s="9"/>
    </row>
    <row r="172" spans="1:8" ht="11.25" customHeight="1" x14ac:dyDescent="0.2">
      <c r="A172" s="16" t="s">
        <v>198</v>
      </c>
      <c r="B172" s="16"/>
      <c r="C172" s="16"/>
      <c r="D172" s="16"/>
      <c r="E172" s="16"/>
      <c r="F172" s="16"/>
      <c r="G172" s="16"/>
      <c r="H172" s="16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5.61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5.18</v>
      </c>
      <c r="H174" s="3" t="s">
        <v>200</v>
      </c>
    </row>
    <row r="175" spans="1:8" s="10" customFormat="1" ht="11.25" customHeight="1" x14ac:dyDescent="0.2">
      <c r="A175" s="15" t="s">
        <v>202</v>
      </c>
      <c r="B175" s="15"/>
      <c r="C175" s="15"/>
      <c r="D175" s="15"/>
      <c r="E175" s="15"/>
      <c r="F175" s="15"/>
      <c r="G175" s="9">
        <f>SUM(G173:G174)</f>
        <v>10.79</v>
      </c>
      <c r="H175" s="9"/>
    </row>
    <row r="176" spans="1:8" ht="11.25" customHeight="1" x14ac:dyDescent="0.2">
      <c r="A176" s="16" t="s">
        <v>203</v>
      </c>
      <c r="B176" s="16"/>
      <c r="C176" s="16"/>
      <c r="D176" s="16"/>
      <c r="E176" s="16"/>
      <c r="F176" s="16"/>
      <c r="G176" s="16"/>
      <c r="H176" s="16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211.601</v>
      </c>
      <c r="H177" s="3"/>
    </row>
    <row r="178" spans="1:8" s="10" customFormat="1" ht="11.25" customHeight="1" x14ac:dyDescent="0.2">
      <c r="A178" s="15" t="s">
        <v>205</v>
      </c>
      <c r="B178" s="15"/>
      <c r="C178" s="15"/>
      <c r="D178" s="15"/>
      <c r="E178" s="15"/>
      <c r="F178" s="15"/>
      <c r="G178" s="9">
        <f>SUM(G177)</f>
        <v>211.601</v>
      </c>
      <c r="H178" s="9"/>
    </row>
    <row r="179" spans="1:8" ht="11.25" customHeight="1" x14ac:dyDescent="0.2">
      <c r="A179" s="16" t="s">
        <v>206</v>
      </c>
      <c r="B179" s="16"/>
      <c r="C179" s="16"/>
      <c r="D179" s="16"/>
      <c r="E179" s="16"/>
      <c r="F179" s="16"/>
      <c r="G179" s="16"/>
      <c r="H179" s="16"/>
    </row>
    <row r="180" spans="1:8" ht="11.25" customHeight="1" x14ac:dyDescent="0.2">
      <c r="A180" s="16" t="s">
        <v>53</v>
      </c>
      <c r="B180" s="16"/>
      <c r="C180" s="16"/>
      <c r="D180" s="16"/>
      <c r="E180" s="16"/>
      <c r="F180" s="16"/>
      <c r="G180" s="16"/>
      <c r="H180" s="16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58.86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15" t="s">
        <v>210</v>
      </c>
      <c r="B184" s="15"/>
      <c r="C184" s="15"/>
      <c r="D184" s="15"/>
      <c r="E184" s="15"/>
      <c r="F184" s="15"/>
      <c r="G184" s="9">
        <f>SUM(G181:G183)</f>
        <v>58.86</v>
      </c>
      <c r="H184" s="9"/>
    </row>
    <row r="185" spans="1:8" ht="11.25" customHeight="1" x14ac:dyDescent="0.2">
      <c r="A185" s="16" t="s">
        <v>211</v>
      </c>
      <c r="B185" s="16"/>
      <c r="C185" s="16"/>
      <c r="D185" s="16"/>
      <c r="E185" s="16"/>
      <c r="F185" s="16"/>
      <c r="G185" s="16"/>
      <c r="H185" s="16"/>
    </row>
    <row r="186" spans="1:8" ht="11.25" customHeight="1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13.84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131</v>
      </c>
      <c r="D187" s="3" t="s">
        <v>71</v>
      </c>
      <c r="E187" s="3">
        <v>0</v>
      </c>
      <c r="F187" s="3">
        <v>0</v>
      </c>
      <c r="G187" s="3">
        <v>6.94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15" t="s">
        <v>220</v>
      </c>
      <c r="B193" s="15"/>
      <c r="C193" s="15"/>
      <c r="D193" s="15"/>
      <c r="E193" s="15"/>
      <c r="F193" s="15"/>
      <c r="G193" s="9">
        <f>SUM(G186:G192)</f>
        <v>20.78</v>
      </c>
      <c r="H193" s="9"/>
    </row>
    <row r="194" spans="1:8" ht="11.25" customHeight="1" x14ac:dyDescent="0.2">
      <c r="A194" s="16" t="s">
        <v>221</v>
      </c>
      <c r="B194" s="16"/>
      <c r="C194" s="16"/>
      <c r="D194" s="16"/>
      <c r="E194" s="16"/>
      <c r="F194" s="16"/>
      <c r="G194" s="16"/>
      <c r="H194" s="16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0" customFormat="1" ht="11.25" customHeight="1" x14ac:dyDescent="0.2">
      <c r="A205" s="15" t="s">
        <v>237</v>
      </c>
      <c r="B205" s="15"/>
      <c r="C205" s="15"/>
      <c r="D205" s="15"/>
      <c r="E205" s="15"/>
      <c r="F205" s="15"/>
      <c r="G205" s="9">
        <f>SUM(G195:G204)</f>
        <v>0</v>
      </c>
      <c r="H205" s="9"/>
    </row>
    <row r="206" spans="1:8" s="10" customFormat="1" ht="11.25" customHeight="1" x14ac:dyDescent="0.2">
      <c r="A206" s="15" t="s">
        <v>238</v>
      </c>
      <c r="B206" s="15"/>
      <c r="C206" s="15"/>
      <c r="D206" s="15"/>
      <c r="E206" s="15"/>
      <c r="F206" s="15"/>
      <c r="G206" s="9">
        <f>G36+G41+G44+G108+G154+G157+G162+G167+G171+G175+G178+G184+G193+G205</f>
        <v>3857.2300000000005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workbookViewId="0">
      <selection activeCell="A4" sqref="A4"/>
    </sheetView>
  </sheetViews>
  <sheetFormatPr defaultRowHeight="11.25" x14ac:dyDescent="0.2"/>
  <cols>
    <col min="1" max="1" width="48.28515625" style="4" customWidth="1"/>
    <col min="2" max="16384" width="9.140625" style="4"/>
  </cols>
  <sheetData>
    <row r="1" spans="1:9" s="1" customFormat="1" ht="11.25" customHeight="1" x14ac:dyDescent="0.25">
      <c r="A1" s="5" t="s">
        <v>239</v>
      </c>
    </row>
    <row r="2" spans="1:9" s="1" customFormat="1" ht="11.2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33" t="s">
        <v>244</v>
      </c>
      <c r="B4" s="13"/>
      <c r="C4" s="13"/>
      <c r="D4" s="12"/>
      <c r="E4" s="12"/>
      <c r="F4" s="12"/>
      <c r="G4" s="12">
        <v>409.15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92</v>
      </c>
      <c r="F6" s="3">
        <v>2.42</v>
      </c>
      <c r="G6" s="3">
        <f>ROUND(E6*F6*B6/1000,2)</f>
        <v>66.790000000000006</v>
      </c>
      <c r="H6" s="3" t="s">
        <v>12</v>
      </c>
      <c r="I6" s="4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92</v>
      </c>
      <c r="F7" s="3">
        <v>3.42</v>
      </c>
      <c r="G7" s="3">
        <f>ROUND(E7*F7*B7/1000,2)</f>
        <v>3.78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690</v>
      </c>
      <c r="F8" s="3">
        <v>2.11</v>
      </c>
      <c r="G8" s="3">
        <f>ROUND(E8*F8*B8/1000,2)</f>
        <v>75.709999999999994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690</v>
      </c>
      <c r="F9" s="3">
        <v>2.69</v>
      </c>
      <c r="G9" s="3">
        <f>ROUND(E9*F9*B9/1000,2)</f>
        <v>22.27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102</v>
      </c>
      <c r="F10" s="3">
        <v>3.26</v>
      </c>
      <c r="G10" s="3">
        <f>ROUND(E10*F10*B10/1000,2)</f>
        <v>99.76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51</v>
      </c>
      <c r="F11" s="3">
        <v>20.81</v>
      </c>
      <c r="G11" s="3">
        <f>ROUND(E11*F11*B11/1000,2)</f>
        <v>55.19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15.8</v>
      </c>
      <c r="F12" s="3">
        <v>3.45</v>
      </c>
      <c r="G12" s="3">
        <f>ROUND(E12*F12*B12/1000,2)</f>
        <v>16.350000000000001</v>
      </c>
      <c r="H12" s="3" t="s">
        <v>12</v>
      </c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>ROUND(E13*F13*B13/1000,2)</f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173</v>
      </c>
      <c r="F14" s="3">
        <v>8.8699999999999992</v>
      </c>
      <c r="G14" s="3">
        <f>ROUND(E14*F14*B14/1000,2)</f>
        <v>1.53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8781</v>
      </c>
      <c r="F15" s="3">
        <v>2.95</v>
      </c>
      <c r="G15" s="3">
        <f>ROUND(E15*F15*B15/1000,2)</f>
        <v>25.9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11</v>
      </c>
      <c r="E16" s="3">
        <v>360</v>
      </c>
      <c r="F16" s="3">
        <v>1.83</v>
      </c>
      <c r="G16" s="3">
        <f>ROUND(E16*F16*B16/1000,2)</f>
        <v>0.66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82</v>
      </c>
      <c r="F17" s="3">
        <v>4.3</v>
      </c>
      <c r="G17" s="3">
        <f>ROUND(E17*F17*B17/1000,2)</f>
        <v>0.35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12.5</v>
      </c>
      <c r="F18" s="3">
        <v>4.28</v>
      </c>
      <c r="G18" s="3">
        <f>ROUND(E18*F18*B18/1000,2)</f>
        <v>0.11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>ROUND(E19*F19*B19/1000,2)</f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>ROUND(E20*F20*B20/1000,2)</f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102</v>
      </c>
      <c r="F21" s="3">
        <v>2.64</v>
      </c>
      <c r="G21" s="3">
        <f>ROUND(E21*F21*B21/1000,2)</f>
        <v>0.27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51</v>
      </c>
      <c r="F22" s="3">
        <v>5.32</v>
      </c>
      <c r="G22" s="3">
        <f>ROUND(E22*F22*B22/1000,2)</f>
        <v>0.27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102</v>
      </c>
      <c r="F23" s="3">
        <v>2.64</v>
      </c>
      <c r="G23" s="3">
        <f>ROUND(E23*F23*B23/1000,2)</f>
        <v>0.27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17</v>
      </c>
      <c r="F24" s="3">
        <v>2.14</v>
      </c>
      <c r="G24" s="3">
        <f>ROUND(E24*F24*B24/1000,2)</f>
        <v>0.04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1268</v>
      </c>
      <c r="F25" s="3">
        <v>2.15</v>
      </c>
      <c r="G25" s="3">
        <f>ROUND(E25*F25*B25/1000,2)</f>
        <v>5.45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/>
      <c r="G30" s="3">
        <v>20.47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1072</v>
      </c>
      <c r="F32" s="3">
        <v>1.77</v>
      </c>
      <c r="G32" s="3">
        <f>ROUND(E32*F32*B32/1000,2)</f>
        <v>1.9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1070.9000000000001</v>
      </c>
      <c r="F33" s="3">
        <v>1.77</v>
      </c>
      <c r="G33" s="3">
        <f>ROUND(E33*F33*B33/1000,2)</f>
        <v>1.9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19</v>
      </c>
      <c r="F35" s="3">
        <v>8.7899999999999991</v>
      </c>
      <c r="G35" s="3">
        <f>ROUND(E35*F35*B35/1000,2)</f>
        <v>61.13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78</v>
      </c>
      <c r="F36" s="3">
        <v>3.81</v>
      </c>
      <c r="G36" s="3">
        <f>ROUND(E36*F36*B36/1000,2)</f>
        <v>7.13</v>
      </c>
      <c r="H36" s="3"/>
    </row>
    <row r="37" spans="1:8" s="10" customFormat="1" ht="11.25" customHeight="1" x14ac:dyDescent="0.2">
      <c r="A37" s="22" t="s">
        <v>56</v>
      </c>
      <c r="B37" s="23"/>
      <c r="C37" s="23"/>
      <c r="D37" s="23"/>
      <c r="E37" s="23"/>
      <c r="F37" s="24"/>
      <c r="G37" s="14">
        <f>SUM(G6:G36)</f>
        <v>467.2299999999999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3.4</v>
      </c>
      <c r="F39" s="3">
        <v>196.18</v>
      </c>
      <c r="G39" s="3">
        <f>ROUND(E39*F39*B39/1000,2)</f>
        <v>244.13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3.4</v>
      </c>
      <c r="F41" s="3">
        <v>316.39999999999998</v>
      </c>
      <c r="G41" s="3">
        <f>ROUND(E41*F41*B41/1000,2)</f>
        <v>393.73</v>
      </c>
      <c r="H41" s="3"/>
    </row>
    <row r="42" spans="1:8" s="10" customFormat="1" ht="11.25" customHeight="1" x14ac:dyDescent="0.2">
      <c r="A42" s="22" t="s">
        <v>62</v>
      </c>
      <c r="B42" s="23"/>
      <c r="C42" s="23"/>
      <c r="D42" s="23"/>
      <c r="E42" s="23"/>
      <c r="F42" s="24"/>
      <c r="G42" s="14">
        <f>SUM(G39:G41)</f>
        <v>637.86</v>
      </c>
      <c r="H42" s="14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1.08</v>
      </c>
      <c r="F44" s="3">
        <v>537.61</v>
      </c>
      <c r="G44" s="3">
        <f>ROUND(E44*F44*B44/1000,2)</f>
        <v>212.51</v>
      </c>
      <c r="H44" s="3"/>
    </row>
    <row r="45" spans="1:8" s="10" customFormat="1" ht="11.25" customHeight="1" x14ac:dyDescent="0.2">
      <c r="A45" s="22" t="s">
        <v>65</v>
      </c>
      <c r="B45" s="23"/>
      <c r="C45" s="23"/>
      <c r="D45" s="23"/>
      <c r="E45" s="23"/>
      <c r="F45" s="24"/>
      <c r="G45" s="14">
        <f>SUM(G44)</f>
        <v>212.51</v>
      </c>
      <c r="H45" s="14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44.95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5.4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11.34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10.26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5.4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21.59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53.98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5.18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5.61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21.59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53.98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31.31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33.47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5.72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5.07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10.8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107.97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53.98</v>
      </c>
      <c r="H108" s="3"/>
    </row>
    <row r="109" spans="1:8" s="10" customFormat="1" ht="11.25" customHeight="1" x14ac:dyDescent="0.2">
      <c r="A109" s="22" t="s">
        <v>135</v>
      </c>
      <c r="B109" s="23"/>
      <c r="C109" s="23"/>
      <c r="D109" s="23"/>
      <c r="E109" s="23"/>
      <c r="F109" s="24"/>
      <c r="G109" s="14">
        <f>SUM(G49:G108)</f>
        <v>487.60000000000014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53.98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43.19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5.4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36.42</v>
      </c>
      <c r="G120" s="30">
        <v>36.42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37.46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5.61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5.18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14.12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64.599999999999994</v>
      </c>
      <c r="G125" s="31">
        <v>64.599999999999994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8.15</v>
      </c>
      <c r="G126" s="30">
        <v>8.15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24.24</v>
      </c>
      <c r="G127" s="30">
        <v>24.24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5.72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75.58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52.9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64.78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55.06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32.39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9.7200000000000006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11.88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0">
        <v>21.75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32.39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5.4</v>
      </c>
      <c r="H154" s="3"/>
    </row>
    <row r="155" spans="1:8" s="10" customFormat="1" ht="11.25" customHeight="1" x14ac:dyDescent="0.2">
      <c r="A155" s="22" t="s">
        <v>180</v>
      </c>
      <c r="B155" s="23"/>
      <c r="C155" s="23"/>
      <c r="D155" s="23"/>
      <c r="E155" s="23"/>
      <c r="F155" s="24"/>
      <c r="G155" s="14">
        <f>SUM(G112:G154)</f>
        <v>665.92000000000007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6</v>
      </c>
      <c r="F157" s="3">
        <v>242.92</v>
      </c>
      <c r="G157" s="30">
        <f>ROUND(E157*F157*B157/1000,2)</f>
        <v>533.45000000000005</v>
      </c>
      <c r="H157" s="3" t="s">
        <v>156</v>
      </c>
    </row>
    <row r="158" spans="1:8" s="10" customFormat="1" ht="11.25" customHeight="1" x14ac:dyDescent="0.2">
      <c r="A158" s="22" t="s">
        <v>183</v>
      </c>
      <c r="B158" s="23"/>
      <c r="C158" s="23"/>
      <c r="D158" s="23"/>
      <c r="E158" s="23"/>
      <c r="F158" s="24"/>
      <c r="G158" s="14">
        <f>SUM(G157)</f>
        <v>533.45000000000005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</v>
      </c>
      <c r="C161" s="3" t="s">
        <v>10</v>
      </c>
      <c r="D161" s="3" t="s">
        <v>71</v>
      </c>
      <c r="E161" s="3">
        <v>1000</v>
      </c>
      <c r="F161" s="3">
        <v>367.78</v>
      </c>
      <c r="G161" s="30">
        <v>367.78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22" t="s">
        <v>188</v>
      </c>
      <c r="B163" s="23"/>
      <c r="C163" s="23"/>
      <c r="D163" s="23"/>
      <c r="E163" s="23"/>
      <c r="F163" s="24"/>
      <c r="G163" s="14">
        <f>SUM(G160:G162)</f>
        <v>367.78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1">
        <v>16.5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22" t="s">
        <v>193</v>
      </c>
      <c r="B168" s="23"/>
      <c r="C168" s="23"/>
      <c r="D168" s="23"/>
      <c r="E168" s="23"/>
      <c r="F168" s="24"/>
      <c r="G168" s="32">
        <f>SUM(G165:G167)</f>
        <v>16.5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22" t="s">
        <v>197</v>
      </c>
      <c r="B172" s="23"/>
      <c r="C172" s="23"/>
      <c r="D172" s="23"/>
      <c r="E172" s="23"/>
      <c r="F172" s="24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0">
        <v>46.47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38.14</v>
      </c>
      <c r="H175" s="3" t="s">
        <v>200</v>
      </c>
    </row>
    <row r="176" spans="1:8" s="10" customFormat="1" ht="11.25" customHeight="1" x14ac:dyDescent="0.2">
      <c r="A176" s="22" t="s">
        <v>202</v>
      </c>
      <c r="B176" s="23"/>
      <c r="C176" s="23"/>
      <c r="D176" s="23"/>
      <c r="E176" s="23"/>
      <c r="F176" s="24"/>
      <c r="G176" s="14">
        <f>SUM(G174:G175)</f>
        <v>84.61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0">
        <v>149.61000000000001</v>
      </c>
      <c r="H178" s="3"/>
    </row>
    <row r="179" spans="1:8" s="10" customFormat="1" ht="11.25" customHeight="1" x14ac:dyDescent="0.2">
      <c r="A179" s="22" t="s">
        <v>205</v>
      </c>
      <c r="B179" s="23"/>
      <c r="C179" s="23"/>
      <c r="D179" s="23"/>
      <c r="E179" s="23"/>
      <c r="F179" s="24"/>
      <c r="G179" s="14">
        <f>SUM(G178)</f>
        <v>149.61000000000001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0">
        <v>37.28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22" t="s">
        <v>210</v>
      </c>
      <c r="B185" s="23"/>
      <c r="C185" s="23"/>
      <c r="D185" s="23"/>
      <c r="E185" s="23"/>
      <c r="F185" s="24"/>
      <c r="G185" s="14">
        <f>SUM(G182:G184)</f>
        <v>37.28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0">
        <v>14.67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0">
        <v>7.36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22" t="s">
        <v>220</v>
      </c>
      <c r="B194" s="23"/>
      <c r="C194" s="23"/>
      <c r="D194" s="23"/>
      <c r="E194" s="23"/>
      <c r="F194" s="24"/>
      <c r="G194" s="14">
        <f>SUM(G187:G193)</f>
        <v>22.03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22" t="s">
        <v>237</v>
      </c>
      <c r="B206" s="23"/>
      <c r="C206" s="23"/>
      <c r="D206" s="23"/>
      <c r="E206" s="23"/>
      <c r="F206" s="24"/>
      <c r="G206" s="14">
        <f>SUM(G196:G205)</f>
        <v>0</v>
      </c>
      <c r="H206" s="14"/>
    </row>
    <row r="207" spans="1:8" s="10" customFormat="1" ht="11.25" customHeight="1" x14ac:dyDescent="0.2">
      <c r="A207" s="22" t="s">
        <v>238</v>
      </c>
      <c r="B207" s="23"/>
      <c r="C207" s="23"/>
      <c r="D207" s="23"/>
      <c r="E207" s="23"/>
      <c r="F207" s="24"/>
      <c r="G207" s="14">
        <f>G37+G42+G45+G109+G155+G158+G163+G168+G172+G176+G179+G185+G194+G206+G4</f>
        <v>4091.53</v>
      </c>
      <c r="H207" s="14"/>
    </row>
    <row r="209" spans="5:8" x14ac:dyDescent="0.2">
      <c r="E209" s="4" t="s">
        <v>240</v>
      </c>
      <c r="F209" s="4">
        <f>(25.51*6+26.53*6)/12</f>
        <v>26.02</v>
      </c>
      <c r="G209" s="25">
        <f>G207*1000/F210/12</f>
        <v>26.019996743947051</v>
      </c>
      <c r="H209" s="26">
        <f>F209/G209</f>
        <v>1.0000001251365624</v>
      </c>
    </row>
    <row r="210" spans="5:8" x14ac:dyDescent="0.2">
      <c r="E210" s="4" t="s">
        <v>241</v>
      </c>
      <c r="F210" s="27">
        <v>13103.8</v>
      </c>
      <c r="G210" s="28">
        <f>F210*F209*12/1000</f>
        <v>4091.5305120000003</v>
      </c>
    </row>
    <row r="211" spans="5:8" x14ac:dyDescent="0.2">
      <c r="G211" s="25"/>
    </row>
    <row r="212" spans="5:8" x14ac:dyDescent="0.2">
      <c r="F212" s="4" t="s">
        <v>242</v>
      </c>
      <c r="G212" s="25">
        <f>G210-G207</f>
        <v>5.1200000007156632E-4</v>
      </c>
      <c r="H212" s="29">
        <f>G214-G207</f>
        <v>-409.15253919999986</v>
      </c>
    </row>
    <row r="213" spans="5:8" x14ac:dyDescent="0.2">
      <c r="G213" s="25"/>
    </row>
    <row r="214" spans="5:8" x14ac:dyDescent="0.2">
      <c r="G214" s="25">
        <f>G210*0.9</f>
        <v>3682.3774608000003</v>
      </c>
    </row>
    <row r="215" spans="5:8" x14ac:dyDescent="0.2">
      <c r="F215" s="4" t="s">
        <v>243</v>
      </c>
      <c r="G215" s="28">
        <f>G210*0.1</f>
        <v>409.15305120000005</v>
      </c>
    </row>
    <row r="216" spans="5:8" x14ac:dyDescent="0.2">
      <c r="G216" s="25">
        <f>SUM(G214:G215)</f>
        <v>4091.5305120000003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2016-01-26T09:05:41Z</dcterms:modified>
</cp:coreProperties>
</file>