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13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8" i="3" l="1"/>
  <c r="G64" i="3"/>
  <c r="G28" i="3"/>
  <c r="H127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4" i="3"/>
  <c r="G45" i="3" s="1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08" i="3" s="1"/>
  <c r="G210" i="3" s="1"/>
  <c r="H210" i="3" s="1"/>
  <c r="G211" i="3"/>
  <c r="F209" i="2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06" i="2"/>
  <c r="G194" i="2"/>
  <c r="G185" i="2"/>
  <c r="G179" i="2"/>
  <c r="G176" i="2"/>
  <c r="G172" i="2"/>
  <c r="G168" i="2"/>
  <c r="G155" i="2"/>
  <c r="G109" i="2"/>
  <c r="G207" i="2" s="1"/>
  <c r="G215" i="3" l="1"/>
  <c r="G213" i="3"/>
  <c r="G216" i="3"/>
  <c r="G37" i="2"/>
  <c r="G210" i="2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H213" i="3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<sst xmlns="http://schemas.openxmlformats.org/spreadsheetml/2006/main" count="1918" uniqueCount="252">
  <si>
    <t>Мусы Джалиля ул., д.34,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</si>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</sst>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DFD9D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1" fontId="2" fillId="0" borderId="0" xfId="0" applyNumberFormat="1" applyFont="1" applyFill="1"/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9" workbookViewId="0">
      <selection activeCell="A20" sqref="A20"/>
    </sheetView>
  </sheetViews>
  <sheetFormatPr defaultRowHeight="11.25" customHeight="1" x14ac:dyDescent="0.2"/>
  <cols>
    <col min="1" max="1" width="45.5703125" style="4" customWidth="1"/>
    <col min="2" max="2" width="4.28515625" style="4" customWidth="1"/>
    <col min="3" max="3" width="28.7109375" style="4" customWidth="1"/>
    <col min="4" max="7" width="9.140625" style="4"/>
    <col min="8" max="8" width="27.4257812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67.5" x14ac:dyDescent="0.2">
      <c r="A3" s="2" t="s">
        <v>1</v>
      </c>
      <c r="B3" s="33" t="s">
        <v>2</v>
      </c>
      <c r="C3" s="3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269.5</v>
      </c>
      <c r="F5" s="3">
        <v>2.2799999999999998</v>
      </c>
      <c r="G5" s="3">
        <v>183.72399999999999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269.5</v>
      </c>
      <c r="F6" s="3">
        <v>3.23</v>
      </c>
      <c r="G6" s="3">
        <v>10.446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2021.5</v>
      </c>
      <c r="F7" s="3">
        <v>1.99</v>
      </c>
      <c r="G7" s="3">
        <v>209.185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2021.5</v>
      </c>
      <c r="F8" s="3">
        <v>2.54</v>
      </c>
      <c r="G8" s="3">
        <v>61.615000000000002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82.1</v>
      </c>
      <c r="F9" s="3">
        <v>3.08</v>
      </c>
      <c r="G9" s="3">
        <v>75.608000000000004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157.80000000000001</v>
      </c>
      <c r="F13" s="3">
        <v>8.3699999999999992</v>
      </c>
      <c r="G13" s="3">
        <v>1.321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3417.8</v>
      </c>
      <c r="F14" s="3">
        <v>2.78</v>
      </c>
      <c r="G14" s="3">
        <v>9.5009999999999994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357</v>
      </c>
      <c r="F15" s="3">
        <v>1.73</v>
      </c>
      <c r="G15" s="3">
        <v>0.61799999999999999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223.8</v>
      </c>
      <c r="F16" s="3">
        <v>4.0599999999999996</v>
      </c>
      <c r="G16" s="3">
        <v>0.90900000000000003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30.6</v>
      </c>
      <c r="F17" s="3">
        <v>4.04</v>
      </c>
      <c r="G17" s="3">
        <v>0.247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25.4</v>
      </c>
      <c r="F20" s="3">
        <v>2.4900000000000002</v>
      </c>
      <c r="G20" s="3">
        <v>6.3E-2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30.6</v>
      </c>
      <c r="F21" s="3">
        <v>5.0199999999999996</v>
      </c>
      <c r="G21" s="3">
        <v>0.154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25.4</v>
      </c>
      <c r="F22" s="3">
        <v>2.4900000000000002</v>
      </c>
      <c r="G22" s="3">
        <v>6.3E-2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14.9</v>
      </c>
      <c r="F23" s="3">
        <v>2.02</v>
      </c>
      <c r="G23" s="3">
        <v>0.03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1195</v>
      </c>
      <c r="F24" s="3">
        <v>2.0299999999999998</v>
      </c>
      <c r="G24" s="3">
        <v>4.8520000000000003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18.2</v>
      </c>
      <c r="H29" s="3" t="s">
        <v>48</v>
      </c>
    </row>
    <row r="30" spans="1:8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1052</v>
      </c>
      <c r="F31" s="3">
        <v>1.67</v>
      </c>
      <c r="G31" s="3">
        <v>1.7569999999999999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939</v>
      </c>
      <c r="F32" s="3">
        <v>1.67</v>
      </c>
      <c r="G32" s="3">
        <v>1.5680000000000001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77.5</v>
      </c>
      <c r="F35" s="3">
        <v>3.59</v>
      </c>
      <c r="G35" s="3">
        <v>6.6769999999999996</v>
      </c>
      <c r="H35" s="3"/>
    </row>
    <row r="36" spans="1:8" s="10" customFormat="1" ht="12.75" x14ac:dyDescent="0.2">
      <c r="A36" s="35" t="s">
        <v>56</v>
      </c>
      <c r="B36" s="35"/>
      <c r="C36" s="35"/>
      <c r="D36" s="35"/>
      <c r="E36" s="35"/>
      <c r="F36" s="35"/>
      <c r="G36" s="9">
        <f>SUM(G5:G35)</f>
        <v>735.75199999999984</v>
      </c>
      <c r="H36" s="9"/>
    </row>
    <row r="37" spans="1:8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</v>
      </c>
      <c r="F38" s="3">
        <v>214.88</v>
      </c>
      <c r="G38" s="3">
        <v>109.804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1.4</v>
      </c>
      <c r="F40" s="3">
        <v>226.56</v>
      </c>
      <c r="G40" s="3">
        <v>115.77200000000001</v>
      </c>
      <c r="H40" s="3"/>
    </row>
    <row r="41" spans="1:8" s="10" customFormat="1" ht="12.75" x14ac:dyDescent="0.2">
      <c r="A41" s="35" t="s">
        <v>62</v>
      </c>
      <c r="B41" s="35"/>
      <c r="C41" s="35"/>
      <c r="D41" s="35"/>
      <c r="E41" s="35"/>
      <c r="F41" s="35"/>
      <c r="G41" s="9">
        <f>SUM(G38:G40)</f>
        <v>225.57600000000002</v>
      </c>
      <c r="H41" s="9"/>
    </row>
    <row r="42" spans="1:8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13.4</v>
      </c>
      <c r="F43" s="3">
        <v>17.73</v>
      </c>
      <c r="G43" s="3">
        <v>86.716999999999999</v>
      </c>
      <c r="H43" s="3"/>
    </row>
    <row r="44" spans="1:8" s="10" customFormat="1" ht="12.75" x14ac:dyDescent="0.2">
      <c r="A44" s="35" t="s">
        <v>65</v>
      </c>
      <c r="B44" s="35"/>
      <c r="C44" s="35"/>
      <c r="D44" s="35"/>
      <c r="E44" s="35"/>
      <c r="F44" s="35"/>
      <c r="G44" s="9">
        <f>SUM(G43)</f>
        <v>86.716999999999999</v>
      </c>
      <c r="H44" s="9"/>
    </row>
    <row r="45" spans="1:8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45.13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4.59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9.65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8.73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4.59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18.38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45.95</v>
      </c>
      <c r="H76" s="3" t="s">
        <v>72</v>
      </c>
    </row>
    <row r="77" spans="1:8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4.41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4.78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18.38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45.95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26.65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28.49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4.87</v>
      </c>
      <c r="H99" s="3" t="s">
        <v>126</v>
      </c>
    </row>
    <row r="100" spans="1:8" ht="22.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4.32</v>
      </c>
      <c r="H100" s="3" t="s">
        <v>126</v>
      </c>
    </row>
    <row r="101" spans="1:8" ht="22.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9.19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91.89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45.95</v>
      </c>
      <c r="H107" s="3"/>
    </row>
    <row r="108" spans="1:8" s="10" customFormat="1" ht="12.75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421.89999999999992</v>
      </c>
      <c r="H108" s="9"/>
    </row>
    <row r="109" spans="1:8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45.95</v>
      </c>
      <c r="H114" s="3" t="s">
        <v>126</v>
      </c>
    </row>
    <row r="115" spans="1:8" ht="22.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36.76</v>
      </c>
      <c r="H115" s="3" t="s">
        <v>126</v>
      </c>
    </row>
    <row r="116" spans="1:8" ht="22.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4.59</v>
      </c>
      <c r="H116" s="3" t="s">
        <v>126</v>
      </c>
    </row>
    <row r="117" spans="1:8" ht="22.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22.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9.19</v>
      </c>
      <c r="G119" s="3">
        <v>9.19</v>
      </c>
      <c r="H119" s="3" t="s">
        <v>126</v>
      </c>
    </row>
    <row r="120" spans="1:8" ht="4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31.89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4.78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4.41</v>
      </c>
      <c r="H122" s="3"/>
    </row>
    <row r="123" spans="1:8" ht="22.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46.75</v>
      </c>
      <c r="G124" s="3">
        <v>46.75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9.19</v>
      </c>
      <c r="G125" s="3">
        <v>9.19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76.739999999999995</v>
      </c>
      <c r="G126" s="3">
        <v>76.739999999999995</v>
      </c>
      <c r="H126" s="3"/>
    </row>
    <row r="127" spans="1:8" ht="22.5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4.87</v>
      </c>
      <c r="H127" s="3" t="s">
        <v>126</v>
      </c>
    </row>
    <row r="128" spans="1:8" ht="22.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64.319999999999993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45.03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55.13</v>
      </c>
      <c r="H132" s="3" t="s">
        <v>126</v>
      </c>
    </row>
    <row r="133" spans="1:8" ht="4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46.86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27.57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8.27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10.11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27.57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4.59</v>
      </c>
      <c r="H153" s="3"/>
    </row>
    <row r="154" spans="1:8" s="10" customFormat="1" ht="12.75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604.18000000000018</v>
      </c>
      <c r="H154" s="9"/>
    </row>
    <row r="155" spans="1:8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221.97</v>
      </c>
      <c r="G156" s="3">
        <v>486.11399999999998</v>
      </c>
      <c r="H156" s="3" t="s">
        <v>156</v>
      </c>
    </row>
    <row r="157" spans="1:8" s="10" customFormat="1" ht="12.75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486.11399999999998</v>
      </c>
      <c r="H157" s="9"/>
    </row>
    <row r="158" spans="1:8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3</v>
      </c>
      <c r="F160" s="3">
        <v>11169.73</v>
      </c>
      <c r="G160" s="3">
        <v>402.11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402.11</v>
      </c>
      <c r="H162" s="9"/>
    </row>
    <row r="163" spans="1:8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9.1</v>
      </c>
      <c r="H167" s="9"/>
    </row>
    <row r="168" spans="1:8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22.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4.78</v>
      </c>
      <c r="H173" s="3" t="s">
        <v>200</v>
      </c>
    </row>
    <row r="174" spans="1:8" ht="22.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4.41</v>
      </c>
      <c r="H174" s="3" t="s">
        <v>200</v>
      </c>
    </row>
    <row r="175" spans="1:8" s="10" customFormat="1" ht="12.75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9.1900000000000013</v>
      </c>
      <c r="H175" s="9"/>
    </row>
    <row r="176" spans="1:8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222.012</v>
      </c>
      <c r="H177" s="3"/>
    </row>
    <row r="178" spans="1:8" s="10" customFormat="1" ht="12.75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222.012</v>
      </c>
      <c r="H178" s="9"/>
    </row>
    <row r="179" spans="1:8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89.35</v>
      </c>
      <c r="H181" s="3"/>
    </row>
    <row r="182" spans="1:8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89.35</v>
      </c>
      <c r="H184" s="9"/>
    </row>
    <row r="185" spans="1:8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12.15</v>
      </c>
      <c r="H186" s="3" t="s">
        <v>25</v>
      </c>
    </row>
    <row r="187" spans="1:8" x14ac:dyDescent="0.2">
      <c r="A187" s="3" t="s">
        <v>213</v>
      </c>
      <c r="B187" s="3">
        <v>12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6.1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18.25</v>
      </c>
      <c r="H193" s="9"/>
    </row>
    <row r="194" spans="1:8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22.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5" t="s">
        <v>237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238</v>
      </c>
      <c r="B206" s="35"/>
      <c r="C206" s="35"/>
      <c r="D206" s="35"/>
      <c r="E206" s="35"/>
      <c r="F206" s="35"/>
      <c r="G206" s="9">
        <f>G36+G41+G44+G108+G154+G157+G162+G167+G171+G175+G178+G184+G193+G205</f>
        <v>3310.2510000000002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205" workbookViewId="0">
      <selection activeCell="A241" sqref="A241"/>
    </sheetView>
  </sheetViews>
  <sheetFormatPr defaultRowHeight="11.25" x14ac:dyDescent="0.2"/>
  <cols>
    <col min="1" max="1" width="45.5703125" style="4" customWidth="1"/>
    <col min="2" max="2" width="4.28515625" style="4" customWidth="1"/>
    <col min="3" max="3" width="12" style="4" customWidth="1"/>
    <col min="4" max="7" width="9.140625" style="4"/>
    <col min="8" max="8" width="24" style="4" customWidth="1"/>
    <col min="9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19" t="s">
        <v>241</v>
      </c>
      <c r="B4" s="13"/>
      <c r="C4" s="13"/>
      <c r="D4" s="12"/>
      <c r="E4" s="12"/>
      <c r="F4" s="12"/>
      <c r="G4" s="12">
        <v>351.13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269.5</v>
      </c>
      <c r="F6" s="3">
        <v>2.42</v>
      </c>
      <c r="G6" s="21">
        <f t="shared" ref="G6:G25" si="0">ROUND(E6*F6*B6/1000,2)</f>
        <v>195.66</v>
      </c>
      <c r="H6" s="3" t="s">
        <v>12</v>
      </c>
      <c r="I6" s="20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269.5</v>
      </c>
      <c r="F7" s="3">
        <v>3.42</v>
      </c>
      <c r="G7" s="21">
        <f t="shared" si="0"/>
        <v>11.06</v>
      </c>
      <c r="H7" s="3"/>
      <c r="I7" s="20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2021.5</v>
      </c>
      <c r="F8" s="3">
        <v>2.11</v>
      </c>
      <c r="G8" s="21">
        <f t="shared" si="0"/>
        <v>221.8</v>
      </c>
      <c r="H8" s="3" t="s">
        <v>15</v>
      </c>
      <c r="I8" s="20"/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2021.5</v>
      </c>
      <c r="F9" s="3">
        <v>2.69</v>
      </c>
      <c r="G9" s="21">
        <f t="shared" si="0"/>
        <v>65.25</v>
      </c>
      <c r="H9" s="3"/>
      <c r="I9" s="20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82.1</v>
      </c>
      <c r="F10" s="3">
        <v>3.26</v>
      </c>
      <c r="G10" s="21">
        <f t="shared" si="0"/>
        <v>80.290000000000006</v>
      </c>
      <c r="H10" s="3" t="s">
        <v>15</v>
      </c>
      <c r="I10" s="20"/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20.81</v>
      </c>
      <c r="G11" s="21">
        <f t="shared" si="0"/>
        <v>51.94</v>
      </c>
      <c r="H11" s="3" t="s">
        <v>12</v>
      </c>
      <c r="I11" s="20"/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3">
        <v>3.45</v>
      </c>
      <c r="G12" s="21">
        <f t="shared" si="0"/>
        <v>9.94</v>
      </c>
      <c r="H12" s="3" t="s">
        <v>12</v>
      </c>
      <c r="I12" s="20"/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1">
        <f t="shared" si="0"/>
        <v>0</v>
      </c>
      <c r="H13" s="3" t="s">
        <v>23</v>
      </c>
      <c r="I13" s="20"/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157.80000000000001</v>
      </c>
      <c r="F14" s="3">
        <v>8.8699999999999992</v>
      </c>
      <c r="G14" s="21">
        <f t="shared" si="0"/>
        <v>1.4</v>
      </c>
      <c r="H14" s="3" t="s">
        <v>25</v>
      </c>
      <c r="I14" s="20"/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3417.8</v>
      </c>
      <c r="F15" s="3">
        <v>2.95</v>
      </c>
      <c r="G15" s="21">
        <f t="shared" si="0"/>
        <v>10.08</v>
      </c>
      <c r="H15" s="3" t="s">
        <v>25</v>
      </c>
      <c r="I15" s="20"/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357</v>
      </c>
      <c r="F16" s="3">
        <v>1.83</v>
      </c>
      <c r="G16" s="21">
        <f t="shared" si="0"/>
        <v>0.65</v>
      </c>
      <c r="H16" s="3" t="s">
        <v>25</v>
      </c>
      <c r="I16" s="20"/>
    </row>
    <row r="17" spans="1:9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223.8</v>
      </c>
      <c r="F17" s="3">
        <v>4.3</v>
      </c>
      <c r="G17" s="21">
        <f t="shared" si="0"/>
        <v>0.96</v>
      </c>
      <c r="H17" s="3" t="s">
        <v>25</v>
      </c>
      <c r="I17" s="20"/>
    </row>
    <row r="18" spans="1:9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30.6</v>
      </c>
      <c r="F18" s="3">
        <v>4.28</v>
      </c>
      <c r="G18" s="21">
        <f t="shared" si="0"/>
        <v>0.26</v>
      </c>
      <c r="H18" s="3" t="s">
        <v>30</v>
      </c>
      <c r="I18" s="20"/>
    </row>
    <row r="19" spans="1:9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1">
        <f t="shared" si="0"/>
        <v>0</v>
      </c>
      <c r="H19" s="3" t="s">
        <v>25</v>
      </c>
      <c r="I19" s="20"/>
    </row>
    <row r="20" spans="1:9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21">
        <f t="shared" si="0"/>
        <v>0.12</v>
      </c>
      <c r="H20" s="3" t="s">
        <v>25</v>
      </c>
      <c r="I20" s="20"/>
    </row>
    <row r="21" spans="1:9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25.4</v>
      </c>
      <c r="F21" s="3">
        <v>2.64</v>
      </c>
      <c r="G21" s="21">
        <f t="shared" si="0"/>
        <v>7.0000000000000007E-2</v>
      </c>
      <c r="H21" s="3" t="s">
        <v>25</v>
      </c>
      <c r="I21" s="20"/>
    </row>
    <row r="22" spans="1:9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30.6</v>
      </c>
      <c r="F22" s="3">
        <v>5.32</v>
      </c>
      <c r="G22" s="21">
        <f t="shared" si="0"/>
        <v>0.16</v>
      </c>
      <c r="H22" s="3" t="s">
        <v>30</v>
      </c>
      <c r="I22" s="20"/>
    </row>
    <row r="23" spans="1:9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25.4</v>
      </c>
      <c r="F23" s="3">
        <v>2.64</v>
      </c>
      <c r="G23" s="21">
        <f t="shared" si="0"/>
        <v>7.0000000000000007E-2</v>
      </c>
      <c r="H23" s="3" t="s">
        <v>25</v>
      </c>
      <c r="I23" s="20"/>
    </row>
    <row r="24" spans="1:9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14.9</v>
      </c>
      <c r="F24" s="3">
        <v>2.14</v>
      </c>
      <c r="G24" s="21">
        <f t="shared" si="0"/>
        <v>0.03</v>
      </c>
      <c r="H24" s="3" t="s">
        <v>25</v>
      </c>
      <c r="I24" s="20"/>
    </row>
    <row r="25" spans="1:9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1195</v>
      </c>
      <c r="F25" s="3">
        <v>2.15</v>
      </c>
      <c r="G25" s="21">
        <f t="shared" si="0"/>
        <v>5.14</v>
      </c>
      <c r="H25" s="3" t="s">
        <v>30</v>
      </c>
      <c r="I25" s="20"/>
    </row>
    <row r="26" spans="1:9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9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19.29</v>
      </c>
      <c r="H30" s="3" t="s">
        <v>48</v>
      </c>
    </row>
    <row r="31" spans="1:9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9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1052</v>
      </c>
      <c r="F32" s="3">
        <v>1.77</v>
      </c>
      <c r="G32" s="21">
        <f t="shared" ref="G32:G33" si="1">ROUND(E32*F32*B32/1000,2)</f>
        <v>1.86</v>
      </c>
      <c r="H32" s="3" t="s">
        <v>25</v>
      </c>
      <c r="I32" s="20"/>
    </row>
    <row r="33" spans="1:9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939</v>
      </c>
      <c r="F33" s="3">
        <v>1.77</v>
      </c>
      <c r="G33" s="21">
        <f t="shared" si="1"/>
        <v>1.66</v>
      </c>
      <c r="H33" s="3" t="s">
        <v>25</v>
      </c>
      <c r="I33" s="20"/>
    </row>
    <row r="34" spans="1:9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30</v>
      </c>
      <c r="F35" s="3">
        <v>8.7899999999999991</v>
      </c>
      <c r="G35" s="21">
        <f t="shared" ref="G35:G36" si="2">ROUND(E35*F35*B35/1000,2)</f>
        <v>96.51</v>
      </c>
      <c r="H35" s="3"/>
      <c r="I35" s="20"/>
    </row>
    <row r="36" spans="1:9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77.5</v>
      </c>
      <c r="F36" s="3">
        <v>3.81</v>
      </c>
      <c r="G36" s="21">
        <f t="shared" si="2"/>
        <v>7.09</v>
      </c>
      <c r="H36" s="3"/>
      <c r="I36" s="20"/>
    </row>
    <row r="37" spans="1:9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781.29000000000008</v>
      </c>
      <c r="H37" s="14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</v>
      </c>
      <c r="F39" s="3">
        <v>227.77</v>
      </c>
      <c r="G39" s="21">
        <f t="shared" ref="G39" si="3">ROUND(E39*F39*B39/1000,2)</f>
        <v>116.71</v>
      </c>
      <c r="H39" s="3" t="s">
        <v>12</v>
      </c>
      <c r="I39" s="20"/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1.4</v>
      </c>
      <c r="F41" s="3">
        <v>240.15</v>
      </c>
      <c r="G41" s="21">
        <f t="shared" ref="G41" si="4">ROUND(E41*F41*B41/1000,2)</f>
        <v>123.05</v>
      </c>
      <c r="H41" s="3"/>
      <c r="I41" s="20"/>
    </row>
    <row r="42" spans="1:9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239.76</v>
      </c>
      <c r="H42" s="14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0.44</v>
      </c>
      <c r="F44" s="3">
        <v>537.61</v>
      </c>
      <c r="G44" s="21">
        <f t="shared" ref="G44" si="5">ROUND(E44*F44*B44/1000,2)</f>
        <v>86.58</v>
      </c>
      <c r="H44" s="3"/>
    </row>
    <row r="45" spans="1:9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86.58</v>
      </c>
      <c r="H45" s="14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4.59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9.65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8.73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4.59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18.38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45.95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4.41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4.78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18.38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45.95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26.65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28.49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4.87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9.19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71.19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25.95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336.07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45.95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36.76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4.59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36.24</v>
      </c>
      <c r="G120" s="27">
        <v>36.24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31.89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4.78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4.41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56.71</v>
      </c>
      <c r="G125" s="27">
        <v>56.71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7.15</v>
      </c>
      <c r="G126" s="27">
        <v>7.15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21.29</v>
      </c>
      <c r="G127" s="27">
        <v>21.29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4.87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64.319999999999993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45.03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55.13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46.86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27.57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8.27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10.11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7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27.57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4.59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579.96000000000015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209.24</v>
      </c>
      <c r="G157" s="28">
        <f t="shared" ref="G157" si="6">ROUND(E157*F157*B157/1000,2)</f>
        <v>459.49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459.49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3</v>
      </c>
      <c r="F161" s="3">
        <v>10216.19</v>
      </c>
      <c r="G161" s="28">
        <f t="shared" ref="G161" si="7">ROUND(E161*F161*B161/1000,2)</f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7">
        <v>16.420000000000002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16.420000000000002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7">
        <v>39.76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29.85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69.61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7">
        <v>178.08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178.08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7">
        <v>25.81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25.81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27">
        <v>12.88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131</v>
      </c>
      <c r="D188" s="3" t="s">
        <v>71</v>
      </c>
      <c r="E188" s="3">
        <v>0</v>
      </c>
      <c r="F188" s="3">
        <v>0</v>
      </c>
      <c r="G188" s="27">
        <v>6.47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19.350000000000001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3511.3300000000004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2">
        <f>G207*1000/F210/12</f>
        <v>26.020028574138632</v>
      </c>
      <c r="H209" s="23">
        <f>F209/G209</f>
        <v>0.99999890184061291</v>
      </c>
    </row>
    <row r="210" spans="1:8" hidden="1" x14ac:dyDescent="0.2">
      <c r="E210" s="4" t="s">
        <v>243</v>
      </c>
      <c r="F210" s="24">
        <v>11245.6</v>
      </c>
      <c r="G210" s="25">
        <f>F210*F209*12/1000</f>
        <v>3511.3261439999997</v>
      </c>
    </row>
    <row r="211" spans="1:8" hidden="1" x14ac:dyDescent="0.2">
      <c r="G211" s="22"/>
    </row>
    <row r="212" spans="1:8" hidden="1" x14ac:dyDescent="0.2">
      <c r="F212" s="4" t="s">
        <v>244</v>
      </c>
      <c r="G212" s="22">
        <f>G210-G207</f>
        <v>-3.856000000723725E-3</v>
      </c>
      <c r="H212" s="26">
        <f>G214-G207</f>
        <v>-351.13647040000069</v>
      </c>
    </row>
    <row r="213" spans="1:8" hidden="1" x14ac:dyDescent="0.2">
      <c r="G213" s="22"/>
    </row>
    <row r="214" spans="1:8" hidden="1" x14ac:dyDescent="0.2">
      <c r="G214" s="22">
        <f>G210*0.9</f>
        <v>3160.1935295999997</v>
      </c>
    </row>
    <row r="215" spans="1:8" hidden="1" x14ac:dyDescent="0.2">
      <c r="F215" s="4" t="s">
        <v>245</v>
      </c>
      <c r="G215" s="25">
        <f>G210*0.1</f>
        <v>351.13261439999997</v>
      </c>
    </row>
    <row r="216" spans="1:8" hidden="1" x14ac:dyDescent="0.2">
      <c r="G216" s="22">
        <f>SUM(G214:G215)</f>
        <v>3511.3261439999997</v>
      </c>
    </row>
    <row r="219" spans="1:8" x14ac:dyDescent="0.2">
      <c r="A219" s="32" t="s">
        <v>246</v>
      </c>
      <c r="B219" s="32"/>
      <c r="C219" s="32"/>
      <c r="D219" s="32"/>
      <c r="E219" s="32"/>
      <c r="G219" s="3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126" workbookViewId="0">
      <selection activeCell="A138" sqref="A138:H138"/>
    </sheetView>
  </sheetViews>
  <sheetFormatPr defaultRowHeight="11.25" customHeight="1" x14ac:dyDescent="0.2"/>
  <cols>
    <col min="1" max="1" width="45.5703125" style="4" customWidth="1"/>
    <col min="2" max="2" width="4.28515625" style="4" customWidth="1"/>
    <col min="3" max="3" width="12" style="4" customWidth="1"/>
    <col min="4" max="7" width="9.140625" style="4"/>
    <col min="8" max="8" width="24" style="4" customWidth="1"/>
    <col min="9" max="16384" width="9.140625" style="4"/>
  </cols>
  <sheetData>
    <row r="1" spans="1:9" s="1" customFormat="1" ht="15.75" x14ac:dyDescent="0.25">
      <c r="A1" s="5" t="s">
        <v>248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9" ht="11.25" customHeight="1" x14ac:dyDescent="0.2">
      <c r="A4" s="19" t="s">
        <v>241</v>
      </c>
      <c r="B4" s="30"/>
      <c r="C4" s="30"/>
      <c r="D4" s="31"/>
      <c r="E4" s="31"/>
      <c r="F4" s="31"/>
      <c r="G4" s="31">
        <v>351.13</v>
      </c>
      <c r="H4" s="3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269.5</v>
      </c>
      <c r="F6" s="21">
        <v>2.65</v>
      </c>
      <c r="G6" s="21">
        <f t="shared" ref="G6:G25" si="0">ROUND(E6*F6*B6/1000,2)</f>
        <v>214.25</v>
      </c>
      <c r="H6" s="3" t="s">
        <v>12</v>
      </c>
      <c r="I6" s="20"/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269.5</v>
      </c>
      <c r="F7" s="21">
        <v>3.78</v>
      </c>
      <c r="G7" s="21">
        <f t="shared" si="0"/>
        <v>12.22</v>
      </c>
      <c r="H7" s="3"/>
      <c r="I7" s="20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2021.5</v>
      </c>
      <c r="F8" s="21">
        <v>2.3199999999999998</v>
      </c>
      <c r="G8" s="21">
        <f t="shared" si="0"/>
        <v>243.87</v>
      </c>
      <c r="H8" s="3" t="s">
        <v>15</v>
      </c>
      <c r="I8" s="20"/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2021.5</v>
      </c>
      <c r="F9" s="21">
        <v>2.98</v>
      </c>
      <c r="G9" s="21">
        <f t="shared" si="0"/>
        <v>72.290000000000006</v>
      </c>
      <c r="H9" s="3"/>
      <c r="I9" s="20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82.1</v>
      </c>
      <c r="F10" s="21">
        <v>3.58</v>
      </c>
      <c r="G10" s="21">
        <f t="shared" si="0"/>
        <v>88.18</v>
      </c>
      <c r="H10" s="3" t="s">
        <v>15</v>
      </c>
      <c r="I10" s="20"/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21">
        <v>22.39</v>
      </c>
      <c r="G11" s="21">
        <f t="shared" si="0"/>
        <v>55.89</v>
      </c>
      <c r="H11" s="3" t="s">
        <v>12</v>
      </c>
      <c r="I11" s="20"/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21">
        <v>3.81</v>
      </c>
      <c r="G12" s="21">
        <f t="shared" si="0"/>
        <v>10.97</v>
      </c>
      <c r="H12" s="3" t="s">
        <v>12</v>
      </c>
      <c r="I12" s="20"/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1">
        <v>0</v>
      </c>
      <c r="G13" s="21">
        <f t="shared" si="0"/>
        <v>0</v>
      </c>
      <c r="H13" s="3" t="s">
        <v>23</v>
      </c>
      <c r="I13" s="20"/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157.80000000000001</v>
      </c>
      <c r="F14" s="21">
        <v>9.76</v>
      </c>
      <c r="G14" s="21">
        <f t="shared" si="0"/>
        <v>1.54</v>
      </c>
      <c r="H14" s="3" t="s">
        <v>25</v>
      </c>
      <c r="I14" s="20"/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3417.8</v>
      </c>
      <c r="F15" s="21">
        <v>3.25</v>
      </c>
      <c r="G15" s="21">
        <f t="shared" si="0"/>
        <v>11.11</v>
      </c>
      <c r="H15" s="3" t="s">
        <v>25</v>
      </c>
      <c r="I15" s="20"/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357</v>
      </c>
      <c r="F16" s="21">
        <v>2.0299999999999998</v>
      </c>
      <c r="G16" s="21">
        <f t="shared" si="0"/>
        <v>0.72</v>
      </c>
      <c r="H16" s="3" t="s">
        <v>25</v>
      </c>
      <c r="I16" s="20"/>
    </row>
    <row r="17" spans="1:9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223.8</v>
      </c>
      <c r="F17" s="21">
        <v>4.75</v>
      </c>
      <c r="G17" s="21">
        <f t="shared" si="0"/>
        <v>1.06</v>
      </c>
      <c r="H17" s="3" t="s">
        <v>25</v>
      </c>
      <c r="I17" s="20"/>
    </row>
    <row r="18" spans="1:9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30.6</v>
      </c>
      <c r="F18" s="21">
        <v>4.7300000000000004</v>
      </c>
      <c r="G18" s="21">
        <f t="shared" si="0"/>
        <v>0.28999999999999998</v>
      </c>
      <c r="H18" s="3" t="s">
        <v>30</v>
      </c>
      <c r="I18" s="20"/>
    </row>
    <row r="19" spans="1:9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1">
        <v>4.54</v>
      </c>
      <c r="G19" s="21">
        <f t="shared" si="0"/>
        <v>0</v>
      </c>
      <c r="H19" s="3" t="s">
        <v>25</v>
      </c>
      <c r="I19" s="20"/>
    </row>
    <row r="20" spans="1:9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21">
        <v>3.06</v>
      </c>
      <c r="G20" s="21">
        <f t="shared" si="0"/>
        <v>0.13</v>
      </c>
      <c r="H20" s="3" t="s">
        <v>25</v>
      </c>
      <c r="I20" s="20"/>
    </row>
    <row r="21" spans="1:9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25.4</v>
      </c>
      <c r="F21" s="21">
        <v>2.92</v>
      </c>
      <c r="G21" s="21">
        <f t="shared" si="0"/>
        <v>7.0000000000000007E-2</v>
      </c>
      <c r="H21" s="3" t="s">
        <v>25</v>
      </c>
      <c r="I21" s="20"/>
    </row>
    <row r="22" spans="1:9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30.6</v>
      </c>
      <c r="F22" s="21">
        <v>5.87</v>
      </c>
      <c r="G22" s="21">
        <f t="shared" si="0"/>
        <v>0.18</v>
      </c>
      <c r="H22" s="3" t="s">
        <v>30</v>
      </c>
      <c r="I22" s="20"/>
    </row>
    <row r="23" spans="1:9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25.4</v>
      </c>
      <c r="F23" s="21">
        <v>2.92</v>
      </c>
      <c r="G23" s="21">
        <f t="shared" si="0"/>
        <v>7.0000000000000007E-2</v>
      </c>
      <c r="H23" s="3" t="s">
        <v>25</v>
      </c>
      <c r="I23" s="20"/>
    </row>
    <row r="24" spans="1:9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14.9</v>
      </c>
      <c r="F24" s="21">
        <v>2.37</v>
      </c>
      <c r="G24" s="21">
        <f t="shared" si="0"/>
        <v>0.04</v>
      </c>
      <c r="H24" s="3" t="s">
        <v>25</v>
      </c>
      <c r="I24" s="20"/>
    </row>
    <row r="25" spans="1:9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1195</v>
      </c>
      <c r="F25" s="21">
        <v>2.3199999999999998</v>
      </c>
      <c r="G25" s="21">
        <f t="shared" si="0"/>
        <v>5.54</v>
      </c>
      <c r="H25" s="3" t="s">
        <v>30</v>
      </c>
      <c r="I25" s="20"/>
    </row>
    <row r="26" spans="1:9" ht="11.25" customHeight="1" x14ac:dyDescent="0.2">
      <c r="A26" s="6" t="s">
        <v>38</v>
      </c>
      <c r="B26" s="7"/>
      <c r="C26" s="7"/>
      <c r="D26" s="7"/>
      <c r="E26" s="7"/>
      <c r="F26" s="39"/>
      <c r="G26" s="7"/>
      <c r="H26" s="8"/>
    </row>
    <row r="27" spans="1:9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1">
        <v>0</v>
      </c>
      <c r="G27" s="3">
        <v>0</v>
      </c>
      <c r="H27" s="3" t="s">
        <v>42</v>
      </c>
    </row>
    <row r="28" spans="1:9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21">
        <v>50.76</v>
      </c>
      <c r="G28" s="21">
        <f t="shared" ref="G28" si="1">ROUND(E28*F28*B28/1000,2)</f>
        <v>0.3</v>
      </c>
      <c r="H28" s="3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39"/>
      <c r="G29" s="7"/>
      <c r="H29" s="8"/>
    </row>
    <row r="30" spans="1:9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1">
        <v>8.6999999999999993</v>
      </c>
      <c r="G30" s="3">
        <v>19.29</v>
      </c>
      <c r="H30" s="3" t="s">
        <v>48</v>
      </c>
    </row>
    <row r="31" spans="1:9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1">
        <v>0</v>
      </c>
      <c r="G31" s="3">
        <v>0</v>
      </c>
      <c r="H31" s="3" t="s">
        <v>50</v>
      </c>
    </row>
    <row r="32" spans="1:9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1052</v>
      </c>
      <c r="F32" s="21">
        <v>1.91</v>
      </c>
      <c r="G32" s="21">
        <f t="shared" ref="G32:G33" si="2">ROUND(E32*F32*B32/1000,2)</f>
        <v>2.0099999999999998</v>
      </c>
      <c r="H32" s="3" t="s">
        <v>25</v>
      </c>
      <c r="I32" s="20"/>
    </row>
    <row r="33" spans="1:9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939</v>
      </c>
      <c r="F33" s="21">
        <v>1.91</v>
      </c>
      <c r="G33" s="21">
        <f t="shared" si="2"/>
        <v>1.79</v>
      </c>
      <c r="H33" s="3" t="s">
        <v>25</v>
      </c>
      <c r="I33" s="20"/>
    </row>
    <row r="34" spans="1:9" ht="11.25" customHeight="1" x14ac:dyDescent="0.2">
      <c r="A34" s="6" t="s">
        <v>53</v>
      </c>
      <c r="B34" s="7"/>
      <c r="C34" s="7"/>
      <c r="D34" s="7"/>
      <c r="E34" s="7"/>
      <c r="F34" s="39"/>
      <c r="G34" s="7"/>
      <c r="H34" s="8"/>
    </row>
    <row r="35" spans="1:9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30</v>
      </c>
      <c r="F35" s="21">
        <v>9.6199999999999992</v>
      </c>
      <c r="G35" s="21">
        <f t="shared" ref="G35:G36" si="3">ROUND(E35*F35*B35/1000,2)</f>
        <v>105.63</v>
      </c>
      <c r="H35" s="3"/>
      <c r="I35" s="20"/>
    </row>
    <row r="36" spans="1:9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77.5</v>
      </c>
      <c r="F36" s="21">
        <v>4.2</v>
      </c>
      <c r="G36" s="21">
        <f t="shared" si="3"/>
        <v>7.81</v>
      </c>
      <c r="H36" s="3"/>
      <c r="I36" s="20"/>
    </row>
    <row r="37" spans="1:9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9">
        <f>SUM(G6:G36)</f>
        <v>855.24999999999966</v>
      </c>
      <c r="H37" s="29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4">
        <v>92.43</v>
      </c>
      <c r="H39" s="3" t="s">
        <v>12</v>
      </c>
      <c r="I39" s="20"/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1.39</v>
      </c>
      <c r="F41" s="40">
        <v>257.08</v>
      </c>
      <c r="G41" s="44">
        <f t="shared" ref="G41" si="4">ROUND(E41*F41*B41/1000,2)</f>
        <v>130.79</v>
      </c>
      <c r="H41" s="3"/>
      <c r="I41" s="20"/>
    </row>
    <row r="42" spans="1:9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9">
        <f>SUM(G39:G41)</f>
        <v>223.22</v>
      </c>
      <c r="H42" s="29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0.44</v>
      </c>
      <c r="F44" s="3">
        <v>536</v>
      </c>
      <c r="G44" s="44">
        <f t="shared" ref="G44" si="5">ROUND(E44*F44*B44/1000,2)</f>
        <v>86.32</v>
      </c>
      <c r="H44" s="3"/>
    </row>
    <row r="45" spans="1:9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9">
        <f>SUM(G44)</f>
        <v>86.32</v>
      </c>
      <c r="H45" s="29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20.78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0.39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47" t="s">
        <v>250</v>
      </c>
      <c r="B64" s="48"/>
      <c r="C64" s="48"/>
      <c r="D64" s="48"/>
      <c r="E64" s="48"/>
      <c r="F64" s="48"/>
      <c r="G64" s="48">
        <f>11.98</f>
        <v>11.98</v>
      </c>
      <c r="H64" s="48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9.65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8.73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4.59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18.38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0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4.41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4.78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18.38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26.65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28.49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4.87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4.32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9.19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f>71.19-50</f>
        <v>21.189999999999998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v>25.95</v>
      </c>
      <c r="H109" s="3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9">
        <f>SUM(G49:G109)</f>
        <v>222.73</v>
      </c>
      <c r="H110" s="29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45.95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36.76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4.59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30.31</v>
      </c>
      <c r="G121" s="43">
        <v>30.31</v>
      </c>
      <c r="H121" s="3" t="s">
        <v>126</v>
      </c>
    </row>
    <row r="122" spans="1:11" ht="11.25" customHeight="1" x14ac:dyDescent="0.2">
      <c r="A122" s="3" t="s">
        <v>146</v>
      </c>
      <c r="B122" s="3">
        <v>0</v>
      </c>
      <c r="C122" s="3" t="s">
        <v>126</v>
      </c>
      <c r="D122" s="3" t="s">
        <v>71</v>
      </c>
      <c r="E122" s="3">
        <v>0</v>
      </c>
      <c r="F122" s="3">
        <v>0</v>
      </c>
      <c r="G122" s="3">
        <v>31.89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4.78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4.41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43">
        <v>11.26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>G126</f>
        <v>56.31</v>
      </c>
      <c r="G126" s="43">
        <v>56.31</v>
      </c>
      <c r="H126" s="3"/>
      <c r="I126" s="4">
        <v>0.66600000000000004</v>
      </c>
      <c r="J126" s="26">
        <f>K126*I126</f>
        <v>56.310299999999998</v>
      </c>
      <c r="K126" s="4">
        <v>84.55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21">
        <f t="shared" ref="F127:F128" si="6">G127</f>
        <v>7.1</v>
      </c>
      <c r="G127" s="44">
        <v>7.1</v>
      </c>
      <c r="H127" s="45">
        <f>G127+G128</f>
        <v>28.240000000000002</v>
      </c>
      <c r="I127" s="4">
        <v>8.4000000000000005E-2</v>
      </c>
      <c r="J127" s="26">
        <f>K126*I127</f>
        <v>7.1021999999999998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">
        <f t="shared" si="6"/>
        <v>21.14</v>
      </c>
      <c r="G128" s="43">
        <v>21.14</v>
      </c>
      <c r="H128" s="46"/>
      <c r="I128" s="4">
        <v>0.25</v>
      </c>
      <c r="J128" s="26">
        <f>K126*I128</f>
        <v>21.137499999999999</v>
      </c>
    </row>
    <row r="129" spans="1:10" ht="11.25" customHeight="1" x14ac:dyDescent="0.2">
      <c r="A129" s="3" t="s">
        <v>153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4.87</v>
      </c>
      <c r="H129" s="3" t="s">
        <v>126</v>
      </c>
      <c r="J129" s="4">
        <f>SUM(J126:J128)</f>
        <v>84.55</v>
      </c>
    </row>
    <row r="130" spans="1:10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10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0</v>
      </c>
      <c r="H131" s="3" t="s">
        <v>156</v>
      </c>
    </row>
    <row r="132" spans="1:10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64.319999999999993</v>
      </c>
      <c r="H132" s="3" t="s">
        <v>126</v>
      </c>
    </row>
    <row r="133" spans="1:10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45.03</v>
      </c>
      <c r="H133" s="3" t="s">
        <v>126</v>
      </c>
    </row>
    <row r="134" spans="1:10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55.13</v>
      </c>
      <c r="H134" s="3" t="s">
        <v>126</v>
      </c>
    </row>
    <row r="135" spans="1:10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46.86</v>
      </c>
      <c r="H135" s="3" t="s">
        <v>126</v>
      </c>
    </row>
    <row r="136" spans="1:10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27.57</v>
      </c>
      <c r="H136" s="3" t="s">
        <v>126</v>
      </c>
    </row>
    <row r="137" spans="1:10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8.27</v>
      </c>
      <c r="H137" s="3" t="s">
        <v>126</v>
      </c>
    </row>
    <row r="138" spans="1:10" ht="11.25" customHeight="1" x14ac:dyDescent="0.2">
      <c r="A138" s="49" t="s">
        <v>251</v>
      </c>
      <c r="B138" s="49"/>
      <c r="C138" s="49"/>
      <c r="D138" s="49"/>
      <c r="E138" s="49"/>
      <c r="F138" s="49"/>
      <c r="G138" s="49">
        <v>40.46</v>
      </c>
      <c r="H138" s="49"/>
    </row>
    <row r="139" spans="1:10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10.11</v>
      </c>
      <c r="H139" s="3"/>
    </row>
    <row r="140" spans="1:10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43">
        <v>21.75</v>
      </c>
      <c r="H140" s="3"/>
    </row>
    <row r="141" spans="1:10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43">
        <v>4.04</v>
      </c>
      <c r="H146" s="3"/>
      <c r="I146" s="4">
        <v>1010.61</v>
      </c>
      <c r="J146" s="41">
        <v>4</v>
      </c>
      <c r="K146" s="4">
        <f>I146*J146/1000</f>
        <v>4.04244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4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27.57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4.59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9">
        <f>SUM(G113:G155)</f>
        <v>615.07000000000005</v>
      </c>
      <c r="H156" s="29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6</v>
      </c>
      <c r="F158" s="3">
        <v>210.3</v>
      </c>
      <c r="G158" s="44">
        <f t="shared" ref="G158" si="7">ROUND(E158*F158*B158/1000,2)</f>
        <v>461.82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9">
        <f>SUM(G158)</f>
        <v>461.82</v>
      </c>
      <c r="H159" s="29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12</v>
      </c>
      <c r="C162" s="3" t="s">
        <v>10</v>
      </c>
      <c r="D162" s="3" t="s">
        <v>71</v>
      </c>
      <c r="E162" s="3">
        <v>3</v>
      </c>
      <c r="F162" s="3">
        <v>10216.19</v>
      </c>
      <c r="G162" s="44">
        <f t="shared" ref="G162" si="8">ROUND(E162*F162*B162/1000,2)</f>
        <v>367.78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9">
        <f>SUM(G161:G163)</f>
        <v>367.78</v>
      </c>
      <c r="H164" s="29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43">
        <v>16.420000000000002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9">
        <f>SUM(G166:G168)</f>
        <v>16.420000000000002</v>
      </c>
      <c r="H169" s="29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9">
        <f>SUM(G171:G172)</f>
        <v>0</v>
      </c>
      <c r="H173" s="29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43">
        <v>39.76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29.85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9">
        <f>SUM(G175:G176)</f>
        <v>69.61</v>
      </c>
      <c r="H177" s="29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43">
        <v>187.03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9">
        <f>SUM(G179)</f>
        <v>187.03</v>
      </c>
      <c r="H180" s="29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43">
        <v>17.38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9">
        <f>SUM(G183:G185)</f>
        <v>17.38</v>
      </c>
      <c r="H186" s="29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71</v>
      </c>
      <c r="E188" s="3">
        <v>0</v>
      </c>
      <c r="F188" s="3">
        <v>0</v>
      </c>
      <c r="G188" s="43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12</v>
      </c>
      <c r="C189" s="3" t="s">
        <v>131</v>
      </c>
      <c r="D189" s="3" t="s">
        <v>71</v>
      </c>
      <c r="E189" s="3">
        <v>0</v>
      </c>
      <c r="F189" s="3">
        <v>0</v>
      </c>
      <c r="G189" s="43">
        <v>4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42" t="s">
        <v>249</v>
      </c>
      <c r="B191" s="42"/>
      <c r="C191" s="42"/>
      <c r="D191" s="42"/>
      <c r="E191" s="42"/>
      <c r="F191" s="42"/>
      <c r="G191" s="42">
        <v>33.57</v>
      </c>
      <c r="H191" s="42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9">
        <f>SUM(G188:G194)</f>
        <v>37.57</v>
      </c>
      <c r="H195" s="29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9">
        <f>SUM(G197:G206)</f>
        <v>0</v>
      </c>
      <c r="H207" s="29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9">
        <f>G37+G42+G45+G110+G156+G159+G164+G169+G173+G177+G180+G186+G195+G207+G4</f>
        <v>3511.3300000000004</v>
      </c>
      <c r="H208" s="29"/>
    </row>
    <row r="210" spans="1:8" ht="11.25" customHeight="1" x14ac:dyDescent="0.2">
      <c r="E210" s="4" t="s">
        <v>242</v>
      </c>
      <c r="F210" s="4">
        <f>(25.51*6+26.53*6)/12</f>
        <v>26.02</v>
      </c>
      <c r="G210" s="22">
        <f>G208*1000/F211/12</f>
        <v>26.020028574138632</v>
      </c>
      <c r="H210" s="23">
        <f>F210/G210</f>
        <v>0.99999890184061291</v>
      </c>
    </row>
    <row r="211" spans="1:8" ht="11.25" customHeight="1" x14ac:dyDescent="0.2">
      <c r="E211" s="4" t="s">
        <v>243</v>
      </c>
      <c r="F211" s="24">
        <v>11245.6</v>
      </c>
      <c r="G211" s="25">
        <f>F211*F210*12/1000</f>
        <v>3511.3261439999997</v>
      </c>
    </row>
    <row r="212" spans="1:8" ht="11.25" customHeight="1" x14ac:dyDescent="0.2">
      <c r="G212" s="22"/>
    </row>
    <row r="213" spans="1:8" ht="11.25" customHeight="1" x14ac:dyDescent="0.2">
      <c r="F213" s="4" t="s">
        <v>244</v>
      </c>
      <c r="G213" s="22">
        <f>G211-G208</f>
        <v>-3.856000000723725E-3</v>
      </c>
      <c r="H213" s="26">
        <f>G215-G208</f>
        <v>-351.13647040000069</v>
      </c>
    </row>
    <row r="214" spans="1:8" ht="11.25" customHeight="1" x14ac:dyDescent="0.2">
      <c r="G214" s="22"/>
    </row>
    <row r="215" spans="1:8" ht="11.25" customHeight="1" x14ac:dyDescent="0.2">
      <c r="G215" s="22">
        <f>G211*0.9</f>
        <v>3160.1935295999997</v>
      </c>
    </row>
    <row r="216" spans="1:8" ht="11.25" customHeight="1" x14ac:dyDescent="0.2">
      <c r="F216" s="4" t="s">
        <v>245</v>
      </c>
      <c r="G216" s="25">
        <f>G211*0.1</f>
        <v>351.13261439999997</v>
      </c>
    </row>
    <row r="217" spans="1:8" ht="11.25" customHeight="1" x14ac:dyDescent="0.2">
      <c r="G217" s="22">
        <f>SUM(G215:G216)</f>
        <v>3511.3261439999997</v>
      </c>
    </row>
    <row r="220" spans="1:8" ht="11.25" customHeight="1" x14ac:dyDescent="0.2">
      <c r="A220" s="32"/>
      <c r="B220" s="32"/>
      <c r="C220" s="32"/>
      <c r="D220" s="32"/>
      <c r="E220" s="32"/>
      <c r="G220" s="32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2017-02-20T08:13:12Z</dcterms:modified>
</cp:coreProperties>
</file>