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7850" windowHeight="8010" firstSheet="2" activeTab="2"/>
  </bookViews>
  <sheets>
    <sheet name="Лист1" sheetId="1" state="hidden" r:id="rId1"/>
    <sheet name="План 2016" sheetId="2" state="hidden" r:id="rId2"/>
    <sheet name="Факт 2016" sheetId="3" r:id="rId3"/>
  </sheets>
  <definedNames>
    <definedName name="_xlnm._FilterDatabase" localSheetId="0" hidden="1">Лист1!$A$3:$I$206</definedName>
  </definedNames>
  <calcPr calcId="145621"/>
</workbook>
</file>

<file path=xl/calcChain.xml><?xml version="1.0" encoding="utf-8"?>
<calcChain xmlns="http://schemas.openxmlformats.org/spreadsheetml/2006/main">
  <c r="H127" i="3" l="1"/>
  <c r="G28" i="3" l="1"/>
  <c r="F127" i="3"/>
  <c r="F128" i="3"/>
  <c r="F126" i="3"/>
  <c r="K146" i="3"/>
  <c r="J128" i="3"/>
  <c r="J127" i="3"/>
  <c r="J126" i="3"/>
  <c r="J129" i="3" s="1"/>
  <c r="F162" i="3"/>
  <c r="F210" i="3"/>
  <c r="G207" i="3"/>
  <c r="G195" i="3"/>
  <c r="G186" i="3"/>
  <c r="G180" i="3"/>
  <c r="G177" i="3"/>
  <c r="G173" i="3"/>
  <c r="G169" i="3"/>
  <c r="G156" i="3"/>
  <c r="G110" i="3"/>
  <c r="G41" i="3"/>
  <c r="G42" i="3" s="1"/>
  <c r="G36" i="3"/>
  <c r="G35" i="3"/>
  <c r="G33" i="3"/>
  <c r="G32" i="3"/>
  <c r="G30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37" i="3" l="1"/>
  <c r="G211" i="3"/>
  <c r="G161" i="2"/>
  <c r="G163" i="2" s="1"/>
  <c r="G157" i="2"/>
  <c r="G158" i="2" s="1"/>
  <c r="G44" i="2"/>
  <c r="G45" i="2" s="1"/>
  <c r="G41" i="2"/>
  <c r="G39" i="2"/>
  <c r="G36" i="2"/>
  <c r="G35" i="2"/>
  <c r="G33" i="2"/>
  <c r="G32" i="2"/>
  <c r="G30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I6" i="2"/>
  <c r="F209" i="2"/>
  <c r="G206" i="2"/>
  <c r="G194" i="2"/>
  <c r="G185" i="2"/>
  <c r="G179" i="2"/>
  <c r="G176" i="2"/>
  <c r="G172" i="2"/>
  <c r="G168" i="2"/>
  <c r="G155" i="2"/>
  <c r="G109" i="2"/>
  <c r="G215" i="3" l="1"/>
  <c r="G216" i="3"/>
  <c r="G207" i="2"/>
  <c r="G42" i="2"/>
  <c r="G37" i="2"/>
  <c r="G210" i="2"/>
  <c r="G217" i="3" l="1"/>
  <c r="G209" i="2"/>
  <c r="H209" i="2" s="1"/>
  <c r="G214" i="2"/>
  <c r="G215" i="2"/>
  <c r="G212" i="2" l="1"/>
  <c r="G216" i="2"/>
  <c r="H212" i="2"/>
  <c r="G205" i="1" l="1"/>
  <c r="G193" i="1"/>
  <c r="G184" i="1"/>
  <c r="G178" i="1"/>
  <c r="G175" i="1"/>
  <c r="G171" i="1"/>
  <c r="G167" i="1"/>
  <c r="G162" i="1"/>
  <c r="G157" i="1"/>
  <c r="G154" i="1"/>
  <c r="G108" i="1"/>
  <c r="G44" i="1"/>
  <c r="G41" i="1"/>
  <c r="G36" i="1"/>
  <c r="G206" i="1" s="1"/>
  <c r="G164" i="3" l="1"/>
  <c r="G159" i="3"/>
  <c r="F158" i="3"/>
  <c r="E44" i="3"/>
  <c r="G45" i="3"/>
  <c r="G208" i="3"/>
  <c r="H213" i="3" s="1"/>
  <c r="G210" i="3" l="1"/>
  <c r="H210" i="3" s="1"/>
  <c r="G213" i="3"/>
</calcChain>
</file>

<file path=xl/sharedStrings.xml><?xml version="1.0" encoding="utf-8"?>
<sst xmlns="http://schemas.openxmlformats.org/spreadsheetml/2006/main" count="1918" uniqueCount="252">
  <si>
    <t>Мусы Джалиля ул., д.14, к.1</t>
  </si>
  <si>
    <t>Наименование работ (услуг)</t>
  </si>
  <si>
    <t>Планируемая периодичность работ (услуг)</t>
  </si>
  <si>
    <t>Единица измерения работ (услуг)</t>
  </si>
  <si>
    <t>Плановое количество / объем</t>
  </si>
  <si>
    <t>Плановая стоимость за единицу работ (услуг), руб</t>
  </si>
  <si>
    <t>Плановая стоимость в год за работы (услуги), тыс. руб</t>
  </si>
  <si>
    <t>Рекомендуемая периодичность работ (услуг)</t>
  </si>
  <si>
    <t>Работы по санитарному содержанию помещений общего пользования, входящих в состав общего имущества МКД</t>
  </si>
  <si>
    <t>Влажное подметание лестничных площадок и маршей нижних 2 этажей</t>
  </si>
  <si>
    <t>раз в год</t>
  </si>
  <si>
    <t>М2</t>
  </si>
  <si>
    <t>1 раз(а) в день</t>
  </si>
  <si>
    <t>Мытье лестничных площадок нижних 2 этажей</t>
  </si>
  <si>
    <t>Влажное подметание лестничных площадок и маршей выше 2-го этажа</t>
  </si>
  <si>
    <t>1 раз(а) в неделю</t>
  </si>
  <si>
    <t>Мытье лестничных площадок выше 2-го этажа</t>
  </si>
  <si>
    <t>Влажное подметание перед загрузочными клапанами мусоропроводов</t>
  </si>
  <si>
    <t>Мытье закрывающих устройств мусоропровода</t>
  </si>
  <si>
    <t>ШТ</t>
  </si>
  <si>
    <t>Мытье пола кабины лифта</t>
  </si>
  <si>
    <t>Мытье лестничных площадок</t>
  </si>
  <si>
    <t>раз в месяц</t>
  </si>
  <si>
    <t>1 раз(а) в месяц</t>
  </si>
  <si>
    <t>Мытье окон</t>
  </si>
  <si>
    <t>1 раз(а) в год</t>
  </si>
  <si>
    <t>Влажная протирка стен</t>
  </si>
  <si>
    <t>Мытье плафонов на лестничных клетках</t>
  </si>
  <si>
    <t>Мытье дверей</t>
  </si>
  <si>
    <t>Мытье подоконников</t>
  </si>
  <si>
    <t>2 раз(а) в год</t>
  </si>
  <si>
    <t>Мытье оконных решеток</t>
  </si>
  <si>
    <t>Мытье чердачных лестниц</t>
  </si>
  <si>
    <t>Мытье шкафов для электросчетчиков</t>
  </si>
  <si>
    <t>Мытье отопительных приборов</t>
  </si>
  <si>
    <t>Мытье слаботочных устройств</t>
  </si>
  <si>
    <t>Мытье почтовых ящиков</t>
  </si>
  <si>
    <t>Очистка кровли от мусора, грязи и листьев</t>
  </si>
  <si>
    <t>Очистка водосточных труб</t>
  </si>
  <si>
    <t>Прочистка внутреннего металлического водостока от засорения</t>
  </si>
  <si>
    <t>В течение суток после обнаружения</t>
  </si>
  <si>
    <t>М</t>
  </si>
  <si>
    <t>В течение 5 суток после обнаружения</t>
  </si>
  <si>
    <t>Прочистка водоприемной воронки внутреннего металлического водостока от засорения</t>
  </si>
  <si>
    <t>Очистка кровли</t>
  </si>
  <si>
    <t>Сбрасывание снега с крыш</t>
  </si>
  <si>
    <t>по мере необходимости</t>
  </si>
  <si>
    <t>м2</t>
  </si>
  <si>
    <t>В течение 3 часов после снегопада</t>
  </si>
  <si>
    <t>Сбивание сосулек</t>
  </si>
  <si>
    <t>В течение 1 суток после обнаружения</t>
  </si>
  <si>
    <t>Уборка чердачного помещения</t>
  </si>
  <si>
    <t>Уборка подвального помещения</t>
  </si>
  <si>
    <t>Иное</t>
  </si>
  <si>
    <t>Уборка мусороприемных камер</t>
  </si>
  <si>
    <t>Влажная протирка стен, дверей, плафонов и потолка кабины лифта</t>
  </si>
  <si>
    <t>ИТОГО по разделу 1:</t>
  </si>
  <si>
    <t>Работы по сбору и вывозу ТБО</t>
  </si>
  <si>
    <t>Вывоз и обезвреживание твердых бытовых отходов</t>
  </si>
  <si>
    <t>М3</t>
  </si>
  <si>
    <t>Удаление мусора из мусороприемных камер</t>
  </si>
  <si>
    <t>ИТОГО по разделу 2:</t>
  </si>
  <si>
    <t>Работы по сбору и вывозу КГМ</t>
  </si>
  <si>
    <t>Вывоз и обезвреживание крупногабаритного мусора</t>
  </si>
  <si>
    <t>ИТОГО по разделу 3:</t>
  </si>
  <si>
    <t>Работы по содержанию и ППР помещений общего пользования, входящих в состав общего имущества МКД</t>
  </si>
  <si>
    <t>Фундамент</t>
  </si>
  <si>
    <t>Устранение местных деформаций, усиление, восстановление поврежденных участков</t>
  </si>
  <si>
    <t>Устранение местных деформаций, усиление, восстановление поврежденных участков фундаментов</t>
  </si>
  <si>
    <t>Осмотр раз в год. По итогам осмотра работы включаются в план текущего ремонта</t>
  </si>
  <si>
    <t>КХ</t>
  </si>
  <si>
    <t>Осмотр 1 раз в год. По итогам осмотра работы включаются в план текущего ремонта</t>
  </si>
  <si>
    <t>Устранение местных деформаций, усиление, восстановление поврежденных участков вентиляционных продухов</t>
  </si>
  <si>
    <t>Устранение местных деформаций, усиление, восстановление поврежденных участков отмосток</t>
  </si>
  <si>
    <t>Устранение местных деформаций, усиление, восстановление поврежденных участков входов в подвалы</t>
  </si>
  <si>
    <t>Стены и фасад</t>
  </si>
  <si>
    <t>Герметизация межпанельных стыков</t>
  </si>
  <si>
    <t>Заделка и восстановление архитектурных элементов</t>
  </si>
  <si>
    <t>Ремонт фасадов</t>
  </si>
  <si>
    <t>Ремонт цоколей</t>
  </si>
  <si>
    <t>Устранение по мере обнаружения дефектов</t>
  </si>
  <si>
    <t>Окраска, промывка фасадов</t>
  </si>
  <si>
    <t>Окраска, промывка цоколей</t>
  </si>
  <si>
    <t>Замена домовых знаков</t>
  </si>
  <si>
    <t>Замена уличных указателей</t>
  </si>
  <si>
    <t>Восстановление домовых знаков и уличных указателей</t>
  </si>
  <si>
    <t>Восстановление гидроизоляции стен</t>
  </si>
  <si>
    <t>Перекрытия</t>
  </si>
  <si>
    <t>Частичная смена отдельных элементов</t>
  </si>
  <si>
    <t>Заделка швов и трещин</t>
  </si>
  <si>
    <t>Укрепление и окраска</t>
  </si>
  <si>
    <t>Крыши</t>
  </si>
  <si>
    <t>Усиление элементов деревянной стропильной системы,</t>
  </si>
  <si>
    <t>Осмотр 2 раз в год. По итогам осмотра работы включаются в план текущего ремонта</t>
  </si>
  <si>
    <t>Антисептирование и антиперирование</t>
  </si>
  <si>
    <t>Замена элементов наружного водостока</t>
  </si>
  <si>
    <t>Замена элементов внутреннего водостока</t>
  </si>
  <si>
    <t>Замена элементов парапетных решеток</t>
  </si>
  <si>
    <t>Ремонт освещения</t>
  </si>
  <si>
    <t>Восстановление переходов через трубопроводы</t>
  </si>
  <si>
    <t>Ремонт вентиляции</t>
  </si>
  <si>
    <t>Восстановление гидроизоляции кровли</t>
  </si>
  <si>
    <t>Работы по содержанию и ППР внутридомовых инженерных коммуникаций и оборудования, входящих в состав общего имущества МКД</t>
  </si>
  <si>
    <t>Ремонт дверей в помещениях общего пользования</t>
  </si>
  <si>
    <t>Замена дверей в помещениях общего пользования</t>
  </si>
  <si>
    <t>Ремонт окон в помещениях общего пользования</t>
  </si>
  <si>
    <t>Замена окон в помещениях общего пользования</t>
  </si>
  <si>
    <t>Установка и текущий ремонт доводчиков</t>
  </si>
  <si>
    <t>Лестницы, пандусы, крыльцо, козырьки над входами в подъезды, подвалы и над балконами верхних этажей</t>
  </si>
  <si>
    <t>Восстановление лестницы</t>
  </si>
  <si>
    <t>Замена лестницы</t>
  </si>
  <si>
    <t>Восстановление пандуса</t>
  </si>
  <si>
    <t>Замена пандуса</t>
  </si>
  <si>
    <t>Восстановление крыльца</t>
  </si>
  <si>
    <t>Замена крыльца</t>
  </si>
  <si>
    <t>Восстановление козырьков над входами в подъезды</t>
  </si>
  <si>
    <t>Замена козырьков над входами в подъезды</t>
  </si>
  <si>
    <t>Восстановление подвалов</t>
  </si>
  <si>
    <t>Восстановление конструкций над балконами верхних этажей</t>
  </si>
  <si>
    <t>Замена конструкций над балконами верхних этажей</t>
  </si>
  <si>
    <t>Восстановление лестничных клеток</t>
  </si>
  <si>
    <t>Замена лестничных клеток</t>
  </si>
  <si>
    <t>Ремонт технических и вспомогательных помещений</t>
  </si>
  <si>
    <t>Ремонт чердаков, подвалов</t>
  </si>
  <si>
    <t>Утепление чердачных перекрытий</t>
  </si>
  <si>
    <t>В ходе подготовки к эксплуатации дома в осенне-зимний период</t>
  </si>
  <si>
    <t>Утепление трубопроводов в чердачных помещениях</t>
  </si>
  <si>
    <t>Утепление трубопроводов в подвальных помещениях</t>
  </si>
  <si>
    <t>Изготовление новых или ремонт существующих ходовых досок и переходных мостиков на чердаках</t>
  </si>
  <si>
    <t>Ремонт внутренних стен подъездов</t>
  </si>
  <si>
    <t>раз в день</t>
  </si>
  <si>
    <t>Ремонт или замена входных дверей в подъезды</t>
  </si>
  <si>
    <t>Ремонт кровельного покрытия дома</t>
  </si>
  <si>
    <t>Ремонт кровельного покрытия подъездн. козырьков, ложных балконов</t>
  </si>
  <si>
    <t>ИТОГО по разделу 4:</t>
  </si>
  <si>
    <t>Ремонт водосточных труб</t>
  </si>
  <si>
    <t>Укрепление водосточных труб</t>
  </si>
  <si>
    <t>Укрепление колен</t>
  </si>
  <si>
    <t>Укрепление воронок</t>
  </si>
  <si>
    <t>Консервация системы центрального отопления</t>
  </si>
  <si>
    <t>Ремонт, регулировка, промывка и опрессовка систем центрального отопления, утепление бойлеров</t>
  </si>
  <si>
    <t>Утепление дымовентиляционных каналов</t>
  </si>
  <si>
    <t>Прочистка дымовентиляционных каналов</t>
  </si>
  <si>
    <t>Ремонт и утепление наружных водоразборных кранов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</si>
  <si>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</si>
  <si>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</si>
  <si>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Проверка исправности канализационных вытяжек</t>
  </si>
  <si>
    <t>Прочистка канализационного лежака</t>
  </si>
  <si>
    <t>Регулировка и наладка систем автоматики расширительных баков</t>
  </si>
  <si>
    <t>Проверка заземления оболочки электрокабеля</t>
  </si>
  <si>
    <t>Проверка изоляции проводов</t>
  </si>
  <si>
    <t>Замеры сопротивления</t>
  </si>
  <si>
    <t>Поверка коллективных приборов учета ресурсов: ГВС, ХВС, отопления, электроснабжения</t>
  </si>
  <si>
    <t>Ремонт коллективных приборов учета ресурсов: ГВС, ХВС, отопления, электроснабжения</t>
  </si>
  <si>
    <t>Обслуживание ламп-сигналов</t>
  </si>
  <si>
    <t>Круглосуточно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</si>
  <si>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</si>
  <si>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</si>
  <si>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</si>
  <si>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</si>
  <si>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</si>
  <si>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Восстановление работоспособности вентиляционных и промывочных устройств, мусороприемных клапанов и шиберных устройств</t>
  </si>
  <si>
    <t>Профилактический осмотр мусоропроводов</t>
  </si>
  <si>
    <t>Видеодиагностика внутренней поверхности асбестоцементных стволов мусоропровода</t>
  </si>
  <si>
    <t>Уборка загрузочных клапанов мусоропроводов</t>
  </si>
  <si>
    <t>Мойка сменных мусоросборников</t>
  </si>
  <si>
    <t>Мойка нижней части ствола и шибера мусоропровода</t>
  </si>
  <si>
    <t>Очистка и дезинфекция всех элементов ствола мусоропровода</t>
  </si>
  <si>
    <t>Дезинфекция мусоросборников</t>
  </si>
  <si>
    <t>Устранение засора</t>
  </si>
  <si>
    <t>Ремонт мусоропроводов</t>
  </si>
  <si>
    <t>Гидропневматическая очистка системы отопления</t>
  </si>
  <si>
    <t>Обслуживание и ремонт АУУТЭ</t>
  </si>
  <si>
    <t>Обслуживание и ремонт АСКУЭ</t>
  </si>
  <si>
    <t>Обслуживание и ремонт насосных пунктов</t>
  </si>
  <si>
    <t>Обслуживание и ремонт тепловых пунктов</t>
  </si>
  <si>
    <t>Обслуживание и ремонт крышных газовых котельных</t>
  </si>
  <si>
    <t>Ремонт электрооборудования (эл. щитков, замена АВР (аварийное включение резерва) и др. работы)</t>
  </si>
  <si>
    <t>Техническое обслуживание светильников дежурного освещения</t>
  </si>
  <si>
    <t>ИТОГО по разделу 5: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</si>
  <si>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</si>
  <si>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Обслуживание лифтов и лифтового оборудования</t>
  </si>
  <si>
    <t>ИТОГО по разделу 6:</t>
  </si>
  <si>
    <t>Работы по содержанию и ППР, систем противопожарной безопасности, входящих в состав общего имущества МКД</t>
  </si>
  <si>
    <t>Осмотр пожарной сигнализации и средств тушения в домах</t>
  </si>
  <si>
    <t>Обслуживание систем дымоудаления и противопожарной безопасности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</si>
  <si>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</si>
  <si>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ИТОГО по разделу 7:</t>
  </si>
  <si>
    <t>Работы по содержанию и ППР, систем вентиляции и газоходов, входящих в состав общего имущества МКД</t>
  </si>
  <si>
    <t>Проверка наличия тяги в дымоходах, вентиляционных каналах</t>
  </si>
  <si>
    <t>Регулировка и наладка систем вентиляции</t>
  </si>
  <si>
    <t>Замена и восстановление работоспособности отдельных общедомовых элементов</t>
  </si>
  <si>
    <t>ИТОГО по разделу 8:</t>
  </si>
  <si>
    <t>Работы по содержанию и ППР, систем газораспределения и газового оборудования, входящих в состав общего имущества МКД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</si>
  <si>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</si>
  <si>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</si>
  <si>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ИТОГО по разделу 9:</t>
  </si>
  <si>
    <t>Внеплановые и аварийные работы по восстановлению общего имущества МКД</t>
  </si>
  <si>
    <t>Устранение аварии</t>
  </si>
  <si>
    <t>Незамедлительное реагирование с момента получения заявки</t>
  </si>
  <si>
    <t>Выполнение заявок населения</t>
  </si>
  <si>
    <t>ИТОГО по разделу 10:</t>
  </si>
  <si>
    <t>Расход электроэнергии</t>
  </si>
  <si>
    <t>Расход электроэнергии, потребленной на дежурное освещение мест общего пользования и работу лифтов (общедомовые нужды)</t>
  </si>
  <si>
    <t>ИТОГО по разделу 11:</t>
  </si>
  <si>
    <t>Расход воды, потребленной на общедомовые нужды</t>
  </si>
  <si>
    <t>Расход холодной воды потребленной на общедомовые нужды</t>
  </si>
  <si>
    <t>Расход горячей воды потребленной на общедомовые нужды</t>
  </si>
  <si>
    <t>Водоотведение воды потребленной на общедомовые нужды</t>
  </si>
  <si>
    <t>ИТОГО по разделу 12:</t>
  </si>
  <si>
    <t>Прочие работы по содержанию и ремонту общего имущества МКД</t>
  </si>
  <si>
    <t>Дератизация</t>
  </si>
  <si>
    <t>Дезинсекция</t>
  </si>
  <si>
    <t>Ремонт почтовых ящиков, крепления</t>
  </si>
  <si>
    <t>В течении суток с момента получения заявки</t>
  </si>
  <si>
    <t>В течении 1 суток с момента получения заявки</t>
  </si>
  <si>
    <t>Техническая инвентаризация</t>
  </si>
  <si>
    <t>Снятие показаний общедомового прибора учета (если входит в состав общедомового имущества)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</si>
  <si>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</si>
  <si>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ИТОГО по разделу 13: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</si>
  <si>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</si>
  <si>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Подметание земельного участка в летний период</t>
  </si>
  <si>
    <t>Полив тротуаров</t>
  </si>
  <si>
    <t>раз в сутки при температуре воздуха более 25 градусов</t>
  </si>
  <si>
    <t>1 раз(а) в сутки при температуре воздуха более 25 градусов</t>
  </si>
  <si>
    <t>Уборка мусора с газона, очистка урн</t>
  </si>
  <si>
    <t>Уборка мусора на контейнерных площадках</t>
  </si>
  <si>
    <t>Полив газонов</t>
  </si>
  <si>
    <t>Стрижка газонов</t>
  </si>
  <si>
    <t>Подрезка деревьев и кустов</t>
  </si>
  <si>
    <t>Очистка и ремонт детских и спортивных площадок, элементов благоустройства</t>
  </si>
  <si>
    <t>В ходе подготовки к эксплуатации дома в весенне-летний период</t>
  </si>
  <si>
    <t>Сдвижка и подметание снега</t>
  </si>
  <si>
    <t>В течение часов после снегопада</t>
  </si>
  <si>
    <t>Ликвидация скользкости</t>
  </si>
  <si>
    <t>В течение часов после обнаружения</t>
  </si>
  <si>
    <t>В течение 3 часов после обнаружения</t>
  </si>
  <si>
    <t>ИТОГО по разделу 14:</t>
  </si>
  <si>
    <t>ИТОГО ПО ПЛАНУ:</t>
  </si>
  <si>
    <t>План по проведению работ (оказанию услуг) по содержанию и ремонту общего имущества МКД на 2015 год</t>
  </si>
  <si>
    <t>План по проведению работ (оказанию услуг) по содержанию и ремонту общего имущества МКД на 2016 год</t>
  </si>
  <si>
    <t>ставка</t>
  </si>
  <si>
    <t>площадь</t>
  </si>
  <si>
    <t>разница</t>
  </si>
  <si>
    <t>Расходы ГКУ</t>
  </si>
  <si>
    <t>Работы (услуги) по  управлению МКД</t>
  </si>
  <si>
    <t>И.о.  Директора ГБУ г. Москвы "Жилищник района Зябликово"</t>
  </si>
  <si>
    <t>Г.В. Лалаян</t>
  </si>
  <si>
    <t>Факт  по проведению работ (оказанию услуг) по содержанию и ремонту общего имущества МКД за 2016 год</t>
  </si>
  <si>
    <t>Иное (Прочие работы по содержанию и ремонту общего имущества МКД)</t>
  </si>
  <si>
    <t>Иное (Стены и фасад)</t>
  </si>
  <si>
    <t>Иное (Работы по содержанию и ППР внутридомовых инженерных коммуникаций и оборудования, входящих в состав общего имущества МКД)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</si>
</sst>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0" fontId="2" fillId="2" borderId="0" xfId="0" applyFont="1" applyFill="1"/>
    <xf numFmtId="4" fontId="2" fillId="2" borderId="0" xfId="0" applyNumberFormat="1" applyFont="1" applyFill="1"/>
    <xf numFmtId="2" fontId="2" fillId="0" borderId="0" xfId="0" applyNumberFormat="1" applyFont="1" applyFill="1"/>
    <xf numFmtId="2" fontId="2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vertical="center" wrapText="1"/>
    </xf>
    <xf numFmtId="1" fontId="2" fillId="0" borderId="0" xfId="0" applyNumberFormat="1" applyFont="1" applyFill="1"/>
    <xf numFmtId="164" fontId="2" fillId="0" borderId="1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06"/>
  <sheetViews>
    <sheetView topLeftCell="A4" workbookViewId="0">
      <selection activeCell="A32" sqref="A32"/>
    </sheetView>
  </sheetViews>
  <sheetFormatPr defaultRowHeight="11.25" customHeight="1" x14ac:dyDescent="0.2"/>
  <cols>
    <col min="1" max="1" width="52.42578125" style="4" customWidth="1"/>
    <col min="2" max="16384" width="9.140625" style="4"/>
  </cols>
  <sheetData>
    <row r="1" spans="1:8" s="1" customFormat="1" ht="15" customHeight="1" x14ac:dyDescent="0.25">
      <c r="A1" s="5" t="s">
        <v>239</v>
      </c>
    </row>
    <row r="2" spans="1:8" s="1" customFormat="1" ht="16.5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</row>
    <row r="3" spans="1:8" ht="11.25" customHeight="1" x14ac:dyDescent="0.2">
      <c r="A3" s="2" t="s">
        <v>1</v>
      </c>
      <c r="B3" s="35" t="s">
        <v>2</v>
      </c>
      <c r="C3" s="35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11.25" customHeight="1" x14ac:dyDescent="0.2">
      <c r="A4" s="31" t="s">
        <v>8</v>
      </c>
      <c r="B4" s="31"/>
      <c r="C4" s="31"/>
      <c r="D4" s="31"/>
      <c r="E4" s="31"/>
      <c r="F4" s="31"/>
      <c r="G4" s="31"/>
      <c r="H4" s="31"/>
    </row>
    <row r="5" spans="1:8" ht="11.25" customHeight="1" x14ac:dyDescent="0.2">
      <c r="A5" s="3" t="s">
        <v>9</v>
      </c>
      <c r="B5" s="3">
        <v>299</v>
      </c>
      <c r="C5" s="3" t="s">
        <v>10</v>
      </c>
      <c r="D5" s="3" t="s">
        <v>11</v>
      </c>
      <c r="E5" s="3">
        <v>413.55</v>
      </c>
      <c r="F5" s="3">
        <v>2.2799999999999998</v>
      </c>
      <c r="G5" s="3">
        <v>281.92500000000001</v>
      </c>
      <c r="H5" s="3" t="s">
        <v>12</v>
      </c>
    </row>
    <row r="6" spans="1:8" ht="11.25" customHeight="1" x14ac:dyDescent="0.2">
      <c r="A6" s="3" t="s">
        <v>13</v>
      </c>
      <c r="B6" s="3">
        <v>12</v>
      </c>
      <c r="C6" s="3" t="s">
        <v>10</v>
      </c>
      <c r="D6" s="3" t="s">
        <v>11</v>
      </c>
      <c r="E6" s="3">
        <v>413.84</v>
      </c>
      <c r="F6" s="3">
        <v>3.23</v>
      </c>
      <c r="G6" s="3">
        <v>16.04</v>
      </c>
      <c r="H6" s="3"/>
    </row>
    <row r="7" spans="1:8" ht="11.25" customHeight="1" x14ac:dyDescent="0.2">
      <c r="A7" s="3" t="s">
        <v>14</v>
      </c>
      <c r="B7" s="3">
        <v>52</v>
      </c>
      <c r="C7" s="3" t="s">
        <v>10</v>
      </c>
      <c r="D7" s="3" t="s">
        <v>11</v>
      </c>
      <c r="E7" s="3">
        <v>2070.64</v>
      </c>
      <c r="F7" s="3">
        <v>1.99</v>
      </c>
      <c r="G7" s="3">
        <v>214.27</v>
      </c>
      <c r="H7" s="3" t="s">
        <v>15</v>
      </c>
    </row>
    <row r="8" spans="1:8" ht="11.25" customHeight="1" x14ac:dyDescent="0.2">
      <c r="A8" s="3" t="s">
        <v>16</v>
      </c>
      <c r="B8" s="3">
        <v>12</v>
      </c>
      <c r="C8" s="3" t="s">
        <v>10</v>
      </c>
      <c r="D8" s="3" t="s">
        <v>11</v>
      </c>
      <c r="E8" s="3">
        <v>2066.9</v>
      </c>
      <c r="F8" s="3">
        <v>2.54</v>
      </c>
      <c r="G8" s="3">
        <v>62.999000000000002</v>
      </c>
      <c r="H8" s="3"/>
    </row>
    <row r="9" spans="1:8" ht="11.25" customHeight="1" x14ac:dyDescent="0.2">
      <c r="A9" s="3" t="s">
        <v>17</v>
      </c>
      <c r="B9" s="3">
        <v>299</v>
      </c>
      <c r="C9" s="3" t="s">
        <v>10</v>
      </c>
      <c r="D9" s="3" t="s">
        <v>11</v>
      </c>
      <c r="E9" s="3">
        <v>71.900000000000006</v>
      </c>
      <c r="F9" s="3">
        <v>3.08</v>
      </c>
      <c r="G9" s="3">
        <v>66.213999999999999</v>
      </c>
      <c r="H9" s="3" t="s">
        <v>15</v>
      </c>
    </row>
    <row r="10" spans="1:8" ht="11.25" customHeight="1" x14ac:dyDescent="0.2">
      <c r="A10" s="3" t="s">
        <v>18</v>
      </c>
      <c r="B10" s="3">
        <v>52</v>
      </c>
      <c r="C10" s="3" t="s">
        <v>10</v>
      </c>
      <c r="D10" s="3" t="s">
        <v>19</v>
      </c>
      <c r="E10" s="3">
        <v>36</v>
      </c>
      <c r="F10" s="3">
        <v>19.63</v>
      </c>
      <c r="G10" s="3">
        <v>36.747</v>
      </c>
      <c r="H10" s="3" t="s">
        <v>12</v>
      </c>
    </row>
    <row r="11" spans="1:8" ht="11.25" customHeight="1" x14ac:dyDescent="0.2">
      <c r="A11" s="3" t="s">
        <v>20</v>
      </c>
      <c r="B11" s="3">
        <v>299</v>
      </c>
      <c r="C11" s="3" t="s">
        <v>10</v>
      </c>
      <c r="D11" s="3" t="s">
        <v>11</v>
      </c>
      <c r="E11" s="3">
        <v>27</v>
      </c>
      <c r="F11" s="3">
        <v>3.25</v>
      </c>
      <c r="G11" s="3">
        <v>26.236999999999998</v>
      </c>
      <c r="H11" s="3" t="s">
        <v>12</v>
      </c>
    </row>
    <row r="12" spans="1:8" ht="11.25" customHeight="1" x14ac:dyDescent="0.2">
      <c r="A12" s="3" t="s">
        <v>21</v>
      </c>
      <c r="B12" s="3">
        <v>0</v>
      </c>
      <c r="C12" s="3" t="s">
        <v>22</v>
      </c>
      <c r="D12" s="3" t="s">
        <v>11</v>
      </c>
      <c r="E12" s="3">
        <v>0</v>
      </c>
      <c r="F12" s="3">
        <v>0</v>
      </c>
      <c r="G12" s="3">
        <v>0</v>
      </c>
      <c r="H12" s="3" t="s">
        <v>23</v>
      </c>
    </row>
    <row r="13" spans="1:8" ht="11.25" customHeight="1" x14ac:dyDescent="0.2">
      <c r="A13" s="3" t="s">
        <v>24</v>
      </c>
      <c r="B13" s="3">
        <v>1</v>
      </c>
      <c r="C13" s="3" t="s">
        <v>10</v>
      </c>
      <c r="D13" s="3" t="s">
        <v>11</v>
      </c>
      <c r="E13" s="3">
        <v>119</v>
      </c>
      <c r="F13" s="3">
        <v>8.3699999999999992</v>
      </c>
      <c r="G13" s="3">
        <v>0.996</v>
      </c>
      <c r="H13" s="3" t="s">
        <v>25</v>
      </c>
    </row>
    <row r="14" spans="1:8" ht="11.25" customHeight="1" x14ac:dyDescent="0.2">
      <c r="A14" s="3" t="s">
        <v>26</v>
      </c>
      <c r="B14" s="3">
        <v>1</v>
      </c>
      <c r="C14" s="3" t="s">
        <v>10</v>
      </c>
      <c r="D14" s="3" t="s">
        <v>11</v>
      </c>
      <c r="E14" s="3">
        <v>13266.19</v>
      </c>
      <c r="F14" s="3">
        <v>2.78</v>
      </c>
      <c r="G14" s="3">
        <v>36.880000000000003</v>
      </c>
      <c r="H14" s="3" t="s">
        <v>25</v>
      </c>
    </row>
    <row r="15" spans="1:8" ht="11.25" customHeight="1" x14ac:dyDescent="0.2">
      <c r="A15" s="3" t="s">
        <v>27</v>
      </c>
      <c r="B15" s="3">
        <v>1</v>
      </c>
      <c r="C15" s="3" t="s">
        <v>10</v>
      </c>
      <c r="D15" s="3" t="s">
        <v>11</v>
      </c>
      <c r="E15" s="3">
        <v>306</v>
      </c>
      <c r="F15" s="3">
        <v>1.73</v>
      </c>
      <c r="G15" s="3">
        <v>0.52900000000000003</v>
      </c>
      <c r="H15" s="3" t="s">
        <v>25</v>
      </c>
    </row>
    <row r="16" spans="1:8" ht="11.25" customHeight="1" x14ac:dyDescent="0.2">
      <c r="A16" s="3" t="s">
        <v>28</v>
      </c>
      <c r="B16" s="3">
        <v>0</v>
      </c>
      <c r="C16" s="3" t="s">
        <v>10</v>
      </c>
      <c r="D16" s="3" t="s">
        <v>19</v>
      </c>
      <c r="E16" s="3">
        <v>0</v>
      </c>
      <c r="F16" s="3">
        <v>0</v>
      </c>
      <c r="G16" s="3">
        <v>0</v>
      </c>
      <c r="H16" s="3" t="s">
        <v>25</v>
      </c>
    </row>
    <row r="17" spans="1:8" ht="11.25" customHeight="1" x14ac:dyDescent="0.2">
      <c r="A17" s="3" t="s">
        <v>29</v>
      </c>
      <c r="B17" s="3">
        <v>2</v>
      </c>
      <c r="C17" s="3" t="s">
        <v>10</v>
      </c>
      <c r="D17" s="3" t="s">
        <v>11</v>
      </c>
      <c r="E17" s="3">
        <v>8.61</v>
      </c>
      <c r="F17" s="3">
        <v>4.04</v>
      </c>
      <c r="G17" s="3">
        <v>7.0000000000000007E-2</v>
      </c>
      <c r="H17" s="3" t="s">
        <v>30</v>
      </c>
    </row>
    <row r="18" spans="1:8" ht="11.25" customHeight="1" x14ac:dyDescent="0.2">
      <c r="A18" s="3" t="s">
        <v>31</v>
      </c>
      <c r="B18" s="3">
        <v>0</v>
      </c>
      <c r="C18" s="3" t="s">
        <v>10</v>
      </c>
      <c r="D18" s="3" t="s">
        <v>19</v>
      </c>
      <c r="E18" s="3">
        <v>0</v>
      </c>
      <c r="F18" s="3">
        <v>0</v>
      </c>
      <c r="G18" s="3">
        <v>0</v>
      </c>
      <c r="H18" s="3" t="s">
        <v>25</v>
      </c>
    </row>
    <row r="19" spans="1:8" ht="11.25" customHeight="1" x14ac:dyDescent="0.2">
      <c r="A19" s="3" t="s">
        <v>32</v>
      </c>
      <c r="B19" s="3">
        <v>0</v>
      </c>
      <c r="C19" s="3" t="s">
        <v>10</v>
      </c>
      <c r="D19" s="3" t="s">
        <v>11</v>
      </c>
      <c r="E19" s="3">
        <v>0</v>
      </c>
      <c r="F19" s="3">
        <v>0</v>
      </c>
      <c r="G19" s="3">
        <v>0</v>
      </c>
      <c r="H19" s="3" t="s">
        <v>25</v>
      </c>
    </row>
    <row r="20" spans="1:8" ht="11.25" customHeight="1" x14ac:dyDescent="0.2">
      <c r="A20" s="3" t="s">
        <v>33</v>
      </c>
      <c r="B20" s="3">
        <v>1</v>
      </c>
      <c r="C20" s="3" t="s">
        <v>10</v>
      </c>
      <c r="D20" s="3" t="s">
        <v>11</v>
      </c>
      <c r="E20" s="3">
        <v>144.4</v>
      </c>
      <c r="F20" s="3">
        <v>2.4900000000000002</v>
      </c>
      <c r="G20" s="3">
        <v>0.36</v>
      </c>
      <c r="H20" s="3" t="s">
        <v>25</v>
      </c>
    </row>
    <row r="21" spans="1:8" ht="11.25" customHeight="1" x14ac:dyDescent="0.2">
      <c r="A21" s="3" t="s">
        <v>34</v>
      </c>
      <c r="B21" s="3">
        <v>1</v>
      </c>
      <c r="C21" s="3" t="s">
        <v>10</v>
      </c>
      <c r="D21" s="3" t="s">
        <v>11</v>
      </c>
      <c r="E21" s="3">
        <v>72</v>
      </c>
      <c r="F21" s="3">
        <v>5.0199999999999996</v>
      </c>
      <c r="G21" s="3">
        <v>0.36099999999999999</v>
      </c>
      <c r="H21" s="3" t="s">
        <v>30</v>
      </c>
    </row>
    <row r="22" spans="1:8" ht="11.25" customHeight="1" x14ac:dyDescent="0.2">
      <c r="A22" s="3" t="s">
        <v>35</v>
      </c>
      <c r="B22" s="3">
        <v>1</v>
      </c>
      <c r="C22" s="3" t="s">
        <v>10</v>
      </c>
      <c r="D22" s="3" t="s">
        <v>11</v>
      </c>
      <c r="E22" s="3">
        <v>144.4</v>
      </c>
      <c r="F22" s="3">
        <v>2.4900000000000002</v>
      </c>
      <c r="G22" s="3">
        <v>0.36</v>
      </c>
      <c r="H22" s="3" t="s">
        <v>25</v>
      </c>
    </row>
    <row r="23" spans="1:8" ht="11.25" customHeight="1" x14ac:dyDescent="0.2">
      <c r="A23" s="3" t="s">
        <v>36</v>
      </c>
      <c r="B23" s="3">
        <v>1</v>
      </c>
      <c r="C23" s="3" t="s">
        <v>10</v>
      </c>
      <c r="D23" s="3" t="s">
        <v>11</v>
      </c>
      <c r="E23" s="3">
        <v>24.6</v>
      </c>
      <c r="F23" s="3">
        <v>2.02</v>
      </c>
      <c r="G23" s="3">
        <v>0.05</v>
      </c>
      <c r="H23" s="3" t="s">
        <v>25</v>
      </c>
    </row>
    <row r="24" spans="1:8" ht="11.25" customHeight="1" x14ac:dyDescent="0.2">
      <c r="A24" s="3" t="s">
        <v>37</v>
      </c>
      <c r="B24" s="3">
        <v>2</v>
      </c>
      <c r="C24" s="3" t="s">
        <v>10</v>
      </c>
      <c r="D24" s="3" t="s">
        <v>11</v>
      </c>
      <c r="E24" s="3">
        <v>2342</v>
      </c>
      <c r="F24" s="3">
        <v>2.0299999999999998</v>
      </c>
      <c r="G24" s="3">
        <v>9.5090000000000003</v>
      </c>
      <c r="H24" s="3" t="s">
        <v>30</v>
      </c>
    </row>
    <row r="25" spans="1:8" ht="11.25" customHeight="1" x14ac:dyDescent="0.2">
      <c r="A25" s="6" t="s">
        <v>38</v>
      </c>
      <c r="B25" s="7"/>
      <c r="C25" s="7"/>
      <c r="D25" s="7"/>
      <c r="E25" s="7"/>
      <c r="F25" s="7"/>
      <c r="G25" s="7"/>
      <c r="H25" s="8"/>
    </row>
    <row r="26" spans="1:8" ht="11.25" customHeight="1" x14ac:dyDescent="0.2">
      <c r="A26" s="3" t="s">
        <v>39</v>
      </c>
      <c r="B26" s="3">
        <v>0</v>
      </c>
      <c r="C26" s="3" t="s">
        <v>40</v>
      </c>
      <c r="D26" s="3" t="s">
        <v>41</v>
      </c>
      <c r="E26" s="3">
        <v>0</v>
      </c>
      <c r="F26" s="3">
        <v>0</v>
      </c>
      <c r="G26" s="3">
        <v>0</v>
      </c>
      <c r="H26" s="3" t="s">
        <v>42</v>
      </c>
    </row>
    <row r="27" spans="1:8" ht="11.25" customHeight="1" x14ac:dyDescent="0.2">
      <c r="A27" s="3" t="s">
        <v>43</v>
      </c>
      <c r="B27" s="3">
        <v>0</v>
      </c>
      <c r="C27" s="3" t="s">
        <v>40</v>
      </c>
      <c r="D27" s="3" t="s">
        <v>19</v>
      </c>
      <c r="E27" s="3">
        <v>0</v>
      </c>
      <c r="F27" s="3">
        <v>0</v>
      </c>
      <c r="G27" s="3">
        <v>0</v>
      </c>
      <c r="H27" s="3" t="s">
        <v>42</v>
      </c>
    </row>
    <row r="28" spans="1:8" ht="11.25" customHeight="1" x14ac:dyDescent="0.2">
      <c r="A28" s="6" t="s">
        <v>44</v>
      </c>
      <c r="B28" s="7"/>
      <c r="C28" s="7"/>
      <c r="D28" s="7"/>
      <c r="E28" s="7"/>
      <c r="F28" s="7"/>
      <c r="G28" s="7"/>
      <c r="H28" s="8"/>
    </row>
    <row r="29" spans="1:8" ht="11.25" customHeight="1" x14ac:dyDescent="0.2">
      <c r="A29" s="3" t="s">
        <v>45</v>
      </c>
      <c r="B29" s="3">
        <v>5</v>
      </c>
      <c r="C29" s="3" t="s">
        <v>46</v>
      </c>
      <c r="D29" s="3" t="s">
        <v>47</v>
      </c>
      <c r="E29" s="3">
        <v>36</v>
      </c>
      <c r="F29" s="3">
        <v>198.11</v>
      </c>
      <c r="G29" s="3">
        <v>35.659999999999997</v>
      </c>
      <c r="H29" s="3" t="s">
        <v>48</v>
      </c>
    </row>
    <row r="30" spans="1:8" ht="11.25" customHeight="1" x14ac:dyDescent="0.2">
      <c r="A30" s="3" t="s">
        <v>49</v>
      </c>
      <c r="B30" s="3">
        <v>0</v>
      </c>
      <c r="C30" s="3" t="s">
        <v>40</v>
      </c>
      <c r="D30" s="3" t="s">
        <v>47</v>
      </c>
      <c r="E30" s="3">
        <v>0</v>
      </c>
      <c r="F30" s="3">
        <v>0</v>
      </c>
      <c r="G30" s="3">
        <v>0</v>
      </c>
      <c r="H30" s="3" t="s">
        <v>50</v>
      </c>
    </row>
    <row r="31" spans="1:8" ht="11.25" customHeight="1" x14ac:dyDescent="0.2">
      <c r="A31" s="3" t="s">
        <v>51</v>
      </c>
      <c r="B31" s="3">
        <v>1</v>
      </c>
      <c r="C31" s="3" t="s">
        <v>10</v>
      </c>
      <c r="D31" s="3" t="s">
        <v>11</v>
      </c>
      <c r="E31" s="3">
        <v>1868</v>
      </c>
      <c r="F31" s="3">
        <v>1.67</v>
      </c>
      <c r="G31" s="3">
        <v>3.12</v>
      </c>
      <c r="H31" s="3" t="s">
        <v>25</v>
      </c>
    </row>
    <row r="32" spans="1:8" ht="11.25" customHeight="1" x14ac:dyDescent="0.2">
      <c r="A32" s="3" t="s">
        <v>52</v>
      </c>
      <c r="B32" s="3">
        <v>1</v>
      </c>
      <c r="C32" s="3" t="s">
        <v>10</v>
      </c>
      <c r="D32" s="3" t="s">
        <v>11</v>
      </c>
      <c r="E32" s="3">
        <v>1868</v>
      </c>
      <c r="F32" s="3">
        <v>1.67</v>
      </c>
      <c r="G32" s="3">
        <v>3.12</v>
      </c>
      <c r="H32" s="3" t="s">
        <v>25</v>
      </c>
    </row>
    <row r="33" spans="1:8" ht="11.25" customHeight="1" x14ac:dyDescent="0.2">
      <c r="A33" s="6" t="s">
        <v>53</v>
      </c>
      <c r="B33" s="7"/>
      <c r="C33" s="7"/>
      <c r="D33" s="7"/>
      <c r="E33" s="7"/>
      <c r="F33" s="7"/>
      <c r="G33" s="7"/>
      <c r="H33" s="8"/>
    </row>
    <row r="34" spans="1:8" ht="11.25" customHeight="1" x14ac:dyDescent="0.2">
      <c r="A34" s="3" t="s">
        <v>54</v>
      </c>
      <c r="B34" s="3">
        <v>365</v>
      </c>
      <c r="C34" s="3" t="s">
        <v>10</v>
      </c>
      <c r="D34" s="3" t="s">
        <v>47</v>
      </c>
      <c r="E34" s="3">
        <v>31.02</v>
      </c>
      <c r="F34" s="3">
        <v>8.2899999999999991</v>
      </c>
      <c r="G34" s="3">
        <v>93.861999999999995</v>
      </c>
      <c r="H34" s="3"/>
    </row>
    <row r="35" spans="1:8" ht="11.25" customHeight="1" x14ac:dyDescent="0.2">
      <c r="A35" s="3" t="s">
        <v>55</v>
      </c>
      <c r="B35" s="3">
        <v>24</v>
      </c>
      <c r="C35" s="3" t="s">
        <v>10</v>
      </c>
      <c r="D35" s="3" t="s">
        <v>47</v>
      </c>
      <c r="E35" s="3">
        <v>108</v>
      </c>
      <c r="F35" s="3">
        <v>3.59</v>
      </c>
      <c r="G35" s="3">
        <v>9.3049999999999997</v>
      </c>
      <c r="H35" s="3"/>
    </row>
    <row r="36" spans="1:8" s="10" customFormat="1" ht="11.25" customHeight="1" x14ac:dyDescent="0.2">
      <c r="A36" s="30" t="s">
        <v>56</v>
      </c>
      <c r="B36" s="30"/>
      <c r="C36" s="30"/>
      <c r="D36" s="30"/>
      <c r="E36" s="30"/>
      <c r="F36" s="30"/>
      <c r="G36" s="9">
        <f>SUM(G5:G35)</f>
        <v>898.61399999999992</v>
      </c>
      <c r="H36" s="9"/>
    </row>
    <row r="37" spans="1:8" ht="11.25" customHeight="1" x14ac:dyDescent="0.2">
      <c r="A37" s="31" t="s">
        <v>57</v>
      </c>
      <c r="B37" s="31"/>
      <c r="C37" s="31"/>
      <c r="D37" s="31"/>
      <c r="E37" s="31"/>
      <c r="F37" s="31"/>
      <c r="G37" s="31"/>
      <c r="H37" s="31"/>
    </row>
    <row r="38" spans="1:8" ht="11.25" customHeight="1" x14ac:dyDescent="0.2">
      <c r="A38" s="3" t="s">
        <v>58</v>
      </c>
      <c r="B38" s="3">
        <v>365</v>
      </c>
      <c r="C38" s="3" t="s">
        <v>10</v>
      </c>
      <c r="D38" s="3" t="s">
        <v>59</v>
      </c>
      <c r="E38" s="3">
        <v>3.33</v>
      </c>
      <c r="F38" s="3">
        <v>184.98</v>
      </c>
      <c r="G38" s="3">
        <v>224.834</v>
      </c>
      <c r="H38" s="3" t="s">
        <v>12</v>
      </c>
    </row>
    <row r="39" spans="1:8" ht="11.25" customHeight="1" x14ac:dyDescent="0.2">
      <c r="A39" s="6" t="s">
        <v>53</v>
      </c>
      <c r="B39" s="7"/>
      <c r="C39" s="7"/>
      <c r="D39" s="7"/>
      <c r="E39" s="7"/>
      <c r="F39" s="7"/>
      <c r="G39" s="7"/>
      <c r="H39" s="8"/>
    </row>
    <row r="40" spans="1:8" ht="11.25" customHeight="1" x14ac:dyDescent="0.2">
      <c r="A40" s="3" t="s">
        <v>60</v>
      </c>
      <c r="B40" s="3">
        <v>365</v>
      </c>
      <c r="C40" s="3" t="s">
        <v>10</v>
      </c>
      <c r="D40" s="3" t="s">
        <v>47</v>
      </c>
      <c r="E40" s="3">
        <v>3.33</v>
      </c>
      <c r="F40" s="3">
        <v>298.47000000000003</v>
      </c>
      <c r="G40" s="3">
        <v>362.77499999999998</v>
      </c>
      <c r="H40" s="3"/>
    </row>
    <row r="41" spans="1:8" s="10" customFormat="1" ht="11.25" customHeight="1" x14ac:dyDescent="0.2">
      <c r="A41" s="30" t="s">
        <v>61</v>
      </c>
      <c r="B41" s="30"/>
      <c r="C41" s="30"/>
      <c r="D41" s="30"/>
      <c r="E41" s="30"/>
      <c r="F41" s="30"/>
      <c r="G41" s="9">
        <f>SUM(G38:G40)</f>
        <v>587.60899999999992</v>
      </c>
      <c r="H41" s="9"/>
    </row>
    <row r="42" spans="1:8" ht="11.25" customHeight="1" x14ac:dyDescent="0.2">
      <c r="A42" s="31" t="s">
        <v>62</v>
      </c>
      <c r="B42" s="31"/>
      <c r="C42" s="31"/>
      <c r="D42" s="31"/>
      <c r="E42" s="31"/>
      <c r="F42" s="31"/>
      <c r="G42" s="31"/>
      <c r="H42" s="31"/>
    </row>
    <row r="43" spans="1:8" ht="11.25" customHeight="1" x14ac:dyDescent="0.2">
      <c r="A43" s="3" t="s">
        <v>63</v>
      </c>
      <c r="B43" s="3">
        <v>365</v>
      </c>
      <c r="C43" s="3" t="s">
        <v>10</v>
      </c>
      <c r="D43" s="3" t="s">
        <v>59</v>
      </c>
      <c r="E43" s="3">
        <v>32.11</v>
      </c>
      <c r="F43" s="3">
        <v>17.72</v>
      </c>
      <c r="G43" s="3">
        <v>207.68100000000001</v>
      </c>
      <c r="H43" s="3"/>
    </row>
    <row r="44" spans="1:8" s="10" customFormat="1" ht="11.25" customHeight="1" x14ac:dyDescent="0.2">
      <c r="A44" s="30" t="s">
        <v>64</v>
      </c>
      <c r="B44" s="30"/>
      <c r="C44" s="30"/>
      <c r="D44" s="30"/>
      <c r="E44" s="30"/>
      <c r="F44" s="30"/>
      <c r="G44" s="9">
        <f>SUM(G43)</f>
        <v>207.68100000000001</v>
      </c>
      <c r="H44" s="9"/>
    </row>
    <row r="45" spans="1:8" ht="11.25" customHeight="1" x14ac:dyDescent="0.2">
      <c r="A45" s="31" t="s">
        <v>65</v>
      </c>
      <c r="B45" s="31"/>
      <c r="C45" s="31"/>
      <c r="D45" s="31"/>
      <c r="E45" s="31"/>
      <c r="F45" s="31"/>
      <c r="G45" s="31"/>
      <c r="H45" s="31"/>
    </row>
    <row r="46" spans="1:8" ht="11.25" customHeight="1" x14ac:dyDescent="0.2">
      <c r="A46" s="31" t="s">
        <v>66</v>
      </c>
      <c r="B46" s="31"/>
      <c r="C46" s="31"/>
      <c r="D46" s="31"/>
      <c r="E46" s="31"/>
      <c r="F46" s="31"/>
      <c r="G46" s="31"/>
      <c r="H46" s="31"/>
    </row>
    <row r="47" spans="1:8" ht="11.25" customHeight="1" x14ac:dyDescent="0.2">
      <c r="A47" s="31" t="s">
        <v>67</v>
      </c>
      <c r="B47" s="31"/>
      <c r="C47" s="31"/>
      <c r="D47" s="31"/>
      <c r="E47" s="31"/>
      <c r="F47" s="31"/>
      <c r="G47" s="31"/>
      <c r="H47" s="11"/>
    </row>
    <row r="48" spans="1:8" ht="11.25" customHeight="1" x14ac:dyDescent="0.2">
      <c r="A48" s="3" t="s">
        <v>68</v>
      </c>
      <c r="B48" s="3">
        <v>1</v>
      </c>
      <c r="C48" s="3" t="s">
        <v>69</v>
      </c>
      <c r="D48" s="3" t="s">
        <v>70</v>
      </c>
      <c r="E48" s="3">
        <v>0</v>
      </c>
      <c r="F48" s="3">
        <v>0</v>
      </c>
      <c r="G48" s="3">
        <v>0</v>
      </c>
      <c r="H48" s="3" t="s">
        <v>71</v>
      </c>
    </row>
    <row r="49" spans="1:8" ht="11.25" customHeight="1" x14ac:dyDescent="0.2">
      <c r="A49" s="3" t="s">
        <v>72</v>
      </c>
      <c r="B49" s="3">
        <v>1</v>
      </c>
      <c r="C49" s="3" t="s">
        <v>69</v>
      </c>
      <c r="D49" s="3" t="s">
        <v>70</v>
      </c>
      <c r="E49" s="3">
        <v>0</v>
      </c>
      <c r="F49" s="3">
        <v>0</v>
      </c>
      <c r="G49" s="3">
        <v>0</v>
      </c>
      <c r="H49" s="3" t="s">
        <v>71</v>
      </c>
    </row>
    <row r="50" spans="1:8" ht="11.25" customHeight="1" x14ac:dyDescent="0.2">
      <c r="A50" s="3" t="s">
        <v>73</v>
      </c>
      <c r="B50" s="3">
        <v>1</v>
      </c>
      <c r="C50" s="3" t="s">
        <v>69</v>
      </c>
      <c r="D50" s="3" t="s">
        <v>70</v>
      </c>
      <c r="E50" s="3">
        <v>0</v>
      </c>
      <c r="F50" s="3">
        <v>0</v>
      </c>
      <c r="G50" s="3">
        <v>0</v>
      </c>
      <c r="H50" s="3" t="s">
        <v>71</v>
      </c>
    </row>
    <row r="51" spans="1:8" ht="11.25" customHeight="1" x14ac:dyDescent="0.2">
      <c r="A51" s="3" t="s">
        <v>74</v>
      </c>
      <c r="B51" s="3">
        <v>1</v>
      </c>
      <c r="C51" s="3" t="s">
        <v>69</v>
      </c>
      <c r="D51" s="3" t="s">
        <v>70</v>
      </c>
      <c r="E51" s="3">
        <v>0</v>
      </c>
      <c r="F51" s="3">
        <v>0</v>
      </c>
      <c r="G51" s="3">
        <v>0</v>
      </c>
      <c r="H51" s="3" t="s">
        <v>71</v>
      </c>
    </row>
    <row r="52" spans="1:8" ht="11.25" customHeight="1" x14ac:dyDescent="0.2">
      <c r="A52" s="6" t="s">
        <v>75</v>
      </c>
      <c r="B52" s="7"/>
      <c r="C52" s="7"/>
      <c r="D52" s="7"/>
      <c r="E52" s="7"/>
      <c r="F52" s="7"/>
      <c r="G52" s="7"/>
      <c r="H52" s="8"/>
    </row>
    <row r="53" spans="1:8" ht="11.25" customHeight="1" x14ac:dyDescent="0.2">
      <c r="A53" s="3" t="s">
        <v>76</v>
      </c>
      <c r="B53" s="3">
        <v>1</v>
      </c>
      <c r="C53" s="3" t="s">
        <v>69</v>
      </c>
      <c r="D53" s="3" t="s">
        <v>41</v>
      </c>
      <c r="E53" s="3">
        <v>0</v>
      </c>
      <c r="F53" s="3">
        <v>0</v>
      </c>
      <c r="G53" s="3">
        <v>113.01</v>
      </c>
      <c r="H53" s="3" t="s">
        <v>71</v>
      </c>
    </row>
    <row r="54" spans="1:8" ht="11.25" customHeight="1" x14ac:dyDescent="0.2">
      <c r="A54" s="3" t="s">
        <v>77</v>
      </c>
      <c r="B54" s="3">
        <v>1</v>
      </c>
      <c r="C54" s="3" t="s">
        <v>69</v>
      </c>
      <c r="D54" s="3" t="s">
        <v>70</v>
      </c>
      <c r="E54" s="3">
        <v>0</v>
      </c>
      <c r="F54" s="3">
        <v>0</v>
      </c>
      <c r="G54" s="3">
        <v>0</v>
      </c>
      <c r="H54" s="3" t="s">
        <v>71</v>
      </c>
    </row>
    <row r="55" spans="1:8" ht="11.25" customHeight="1" x14ac:dyDescent="0.2">
      <c r="A55" s="3" t="s">
        <v>78</v>
      </c>
      <c r="B55" s="3">
        <v>1</v>
      </c>
      <c r="C55" s="3" t="s">
        <v>69</v>
      </c>
      <c r="D55" s="3" t="s">
        <v>47</v>
      </c>
      <c r="E55" s="3">
        <v>0</v>
      </c>
      <c r="F55" s="3">
        <v>0</v>
      </c>
      <c r="G55" s="3">
        <v>0</v>
      </c>
      <c r="H55" s="3" t="s">
        <v>71</v>
      </c>
    </row>
    <row r="56" spans="1:8" ht="11.25" customHeight="1" x14ac:dyDescent="0.2">
      <c r="A56" s="3" t="s">
        <v>79</v>
      </c>
      <c r="B56" s="3">
        <v>0</v>
      </c>
      <c r="C56" s="3" t="s">
        <v>80</v>
      </c>
      <c r="D56" s="3" t="s">
        <v>19</v>
      </c>
      <c r="E56" s="3">
        <v>0</v>
      </c>
      <c r="F56" s="3">
        <v>0</v>
      </c>
      <c r="G56" s="3">
        <v>0</v>
      </c>
      <c r="H56" s="3" t="s">
        <v>80</v>
      </c>
    </row>
    <row r="57" spans="1:8" ht="11.25" customHeight="1" x14ac:dyDescent="0.2">
      <c r="A57" s="3" t="s">
        <v>81</v>
      </c>
      <c r="B57" s="3">
        <v>1</v>
      </c>
      <c r="C57" s="3" t="s">
        <v>69</v>
      </c>
      <c r="D57" s="3" t="s">
        <v>47</v>
      </c>
      <c r="E57" s="3">
        <v>0</v>
      </c>
      <c r="F57" s="3">
        <v>0</v>
      </c>
      <c r="G57" s="3">
        <v>0</v>
      </c>
      <c r="H57" s="3" t="s">
        <v>71</v>
      </c>
    </row>
    <row r="58" spans="1:8" ht="11.25" customHeight="1" x14ac:dyDescent="0.2">
      <c r="A58" s="3" t="s">
        <v>82</v>
      </c>
      <c r="B58" s="3">
        <v>1</v>
      </c>
      <c r="C58" s="3" t="s">
        <v>69</v>
      </c>
      <c r="D58" s="3" t="s">
        <v>41</v>
      </c>
      <c r="E58" s="3">
        <v>0</v>
      </c>
      <c r="F58" s="3">
        <v>0</v>
      </c>
      <c r="G58" s="3">
        <v>0</v>
      </c>
      <c r="H58" s="3" t="s">
        <v>71</v>
      </c>
    </row>
    <row r="59" spans="1:8" ht="11.25" customHeight="1" x14ac:dyDescent="0.2">
      <c r="A59" s="3" t="s">
        <v>83</v>
      </c>
      <c r="B59" s="3">
        <v>1</v>
      </c>
      <c r="C59" s="3" t="s">
        <v>69</v>
      </c>
      <c r="D59" s="3" t="s">
        <v>19</v>
      </c>
      <c r="E59" s="3">
        <v>0</v>
      </c>
      <c r="F59" s="3">
        <v>0</v>
      </c>
      <c r="G59" s="3">
        <v>0</v>
      </c>
      <c r="H59" s="3" t="s">
        <v>71</v>
      </c>
    </row>
    <row r="60" spans="1:8" ht="11.25" customHeight="1" x14ac:dyDescent="0.2">
      <c r="A60" s="3" t="s">
        <v>84</v>
      </c>
      <c r="B60" s="3">
        <v>1</v>
      </c>
      <c r="C60" s="3" t="s">
        <v>69</v>
      </c>
      <c r="D60" s="3" t="s">
        <v>47</v>
      </c>
      <c r="E60" s="3">
        <v>0</v>
      </c>
      <c r="F60" s="3">
        <v>0</v>
      </c>
      <c r="G60" s="3">
        <v>0</v>
      </c>
      <c r="H60" s="3" t="s">
        <v>71</v>
      </c>
    </row>
    <row r="61" spans="1:8" ht="11.25" customHeight="1" x14ac:dyDescent="0.2">
      <c r="A61" s="3" t="s">
        <v>85</v>
      </c>
      <c r="B61" s="3">
        <v>0</v>
      </c>
      <c r="C61" s="3" t="s">
        <v>80</v>
      </c>
      <c r="D61" s="3" t="s">
        <v>19</v>
      </c>
      <c r="E61" s="3">
        <v>2</v>
      </c>
      <c r="F61" s="3">
        <v>0</v>
      </c>
      <c r="G61" s="3">
        <v>8.9</v>
      </c>
      <c r="H61" s="3" t="s">
        <v>80</v>
      </c>
    </row>
    <row r="62" spans="1:8" ht="11.25" customHeight="1" x14ac:dyDescent="0.2">
      <c r="A62" s="3" t="s">
        <v>86</v>
      </c>
      <c r="B62" s="3">
        <v>1</v>
      </c>
      <c r="C62" s="3" t="s">
        <v>69</v>
      </c>
      <c r="D62" s="3" t="s">
        <v>47</v>
      </c>
      <c r="E62" s="3">
        <v>0</v>
      </c>
      <c r="F62" s="3">
        <v>0</v>
      </c>
      <c r="G62" s="3">
        <v>0</v>
      </c>
      <c r="H62" s="3" t="s">
        <v>71</v>
      </c>
    </row>
    <row r="63" spans="1:8" ht="11.25" customHeight="1" x14ac:dyDescent="0.2">
      <c r="A63" s="6" t="s">
        <v>87</v>
      </c>
      <c r="B63" s="7"/>
      <c r="C63" s="7"/>
      <c r="D63" s="7"/>
      <c r="E63" s="7"/>
      <c r="F63" s="7"/>
      <c r="G63" s="7"/>
      <c r="H63" s="8"/>
    </row>
    <row r="64" spans="1:8" ht="11.25" customHeight="1" x14ac:dyDescent="0.2">
      <c r="A64" s="3" t="s">
        <v>88</v>
      </c>
      <c r="B64" s="3">
        <v>1</v>
      </c>
      <c r="C64" s="3" t="s">
        <v>69</v>
      </c>
      <c r="D64" s="3" t="s">
        <v>47</v>
      </c>
      <c r="E64" s="3">
        <v>0</v>
      </c>
      <c r="F64" s="3">
        <v>0</v>
      </c>
      <c r="G64" s="3">
        <v>18.690000000000001</v>
      </c>
      <c r="H64" s="3" t="s">
        <v>71</v>
      </c>
    </row>
    <row r="65" spans="1:8" ht="11.25" customHeight="1" x14ac:dyDescent="0.2">
      <c r="A65" s="3" t="s">
        <v>89</v>
      </c>
      <c r="B65" s="3">
        <v>1</v>
      </c>
      <c r="C65" s="3" t="s">
        <v>69</v>
      </c>
      <c r="D65" s="3" t="s">
        <v>70</v>
      </c>
      <c r="E65" s="3">
        <v>0</v>
      </c>
      <c r="F65" s="3">
        <v>0</v>
      </c>
      <c r="G65" s="3">
        <v>16.91</v>
      </c>
      <c r="H65" s="3" t="s">
        <v>71</v>
      </c>
    </row>
    <row r="66" spans="1:8" ht="11.25" customHeight="1" x14ac:dyDescent="0.2">
      <c r="A66" s="3" t="s">
        <v>90</v>
      </c>
      <c r="B66" s="3">
        <v>1</v>
      </c>
      <c r="C66" s="3" t="s">
        <v>69</v>
      </c>
      <c r="D66" s="3" t="s">
        <v>70</v>
      </c>
      <c r="E66" s="3">
        <v>0</v>
      </c>
      <c r="F66" s="3">
        <v>0</v>
      </c>
      <c r="G66" s="3">
        <v>0</v>
      </c>
      <c r="H66" s="3" t="s">
        <v>71</v>
      </c>
    </row>
    <row r="67" spans="1:8" ht="11.25" customHeight="1" x14ac:dyDescent="0.2">
      <c r="A67" s="6" t="s">
        <v>91</v>
      </c>
      <c r="B67" s="7"/>
      <c r="C67" s="7"/>
      <c r="D67" s="7"/>
      <c r="E67" s="7"/>
      <c r="F67" s="7"/>
      <c r="G67" s="7"/>
      <c r="H67" s="8"/>
    </row>
    <row r="68" spans="1:8" ht="11.25" customHeight="1" x14ac:dyDescent="0.2">
      <c r="A68" s="3" t="s">
        <v>92</v>
      </c>
      <c r="B68" s="3">
        <v>2</v>
      </c>
      <c r="C68" s="3" t="s">
        <v>69</v>
      </c>
      <c r="D68" s="3" t="s">
        <v>70</v>
      </c>
      <c r="E68" s="3">
        <v>0</v>
      </c>
      <c r="F68" s="3">
        <v>0</v>
      </c>
      <c r="G68" s="3">
        <v>0</v>
      </c>
      <c r="H68" s="3" t="s">
        <v>93</v>
      </c>
    </row>
    <row r="69" spans="1:8" ht="11.25" customHeight="1" x14ac:dyDescent="0.2">
      <c r="A69" s="3" t="s">
        <v>94</v>
      </c>
      <c r="B69" s="3">
        <v>2</v>
      </c>
      <c r="C69" s="3" t="s">
        <v>69</v>
      </c>
      <c r="D69" s="3" t="s">
        <v>47</v>
      </c>
      <c r="E69" s="3">
        <v>0</v>
      </c>
      <c r="F69" s="3">
        <v>0</v>
      </c>
      <c r="G69" s="3">
        <v>0</v>
      </c>
      <c r="H69" s="3" t="s">
        <v>93</v>
      </c>
    </row>
    <row r="70" spans="1:8" ht="11.25" customHeight="1" x14ac:dyDescent="0.2">
      <c r="A70" s="3" t="s">
        <v>95</v>
      </c>
      <c r="B70" s="3">
        <v>1</v>
      </c>
      <c r="C70" s="3" t="s">
        <v>69</v>
      </c>
      <c r="D70" s="3" t="s">
        <v>41</v>
      </c>
      <c r="E70" s="3">
        <v>0</v>
      </c>
      <c r="F70" s="3">
        <v>0</v>
      </c>
      <c r="G70" s="3">
        <v>0</v>
      </c>
      <c r="H70" s="3" t="s">
        <v>71</v>
      </c>
    </row>
    <row r="71" spans="1:8" ht="11.25" customHeight="1" x14ac:dyDescent="0.2">
      <c r="A71" s="3" t="s">
        <v>96</v>
      </c>
      <c r="B71" s="3">
        <v>1</v>
      </c>
      <c r="C71" s="3" t="s">
        <v>80</v>
      </c>
      <c r="D71" s="3" t="s">
        <v>19</v>
      </c>
      <c r="E71" s="3">
        <v>0</v>
      </c>
      <c r="F71" s="3">
        <v>0</v>
      </c>
      <c r="G71" s="3">
        <v>0</v>
      </c>
      <c r="H71" s="3" t="s">
        <v>80</v>
      </c>
    </row>
    <row r="72" spans="1:8" ht="11.25" customHeight="1" x14ac:dyDescent="0.2">
      <c r="A72" s="3" t="s">
        <v>97</v>
      </c>
      <c r="B72" s="3">
        <v>0</v>
      </c>
      <c r="C72" s="3" t="s">
        <v>80</v>
      </c>
      <c r="D72" s="3" t="s">
        <v>19</v>
      </c>
      <c r="E72" s="3">
        <v>0</v>
      </c>
      <c r="F72" s="3">
        <v>0</v>
      </c>
      <c r="G72" s="3">
        <v>0</v>
      </c>
      <c r="H72" s="3" t="s">
        <v>80</v>
      </c>
    </row>
    <row r="73" spans="1:8" ht="11.25" customHeight="1" x14ac:dyDescent="0.2">
      <c r="A73" s="3" t="s">
        <v>98</v>
      </c>
      <c r="B73" s="3">
        <v>0</v>
      </c>
      <c r="C73" s="3" t="s">
        <v>69</v>
      </c>
      <c r="D73" s="3" t="s">
        <v>19</v>
      </c>
      <c r="E73" s="3">
        <v>0</v>
      </c>
      <c r="F73" s="3">
        <v>0</v>
      </c>
      <c r="G73" s="3">
        <v>8.9</v>
      </c>
      <c r="H73" s="3" t="s">
        <v>71</v>
      </c>
    </row>
    <row r="74" spans="1:8" ht="11.25" customHeight="1" x14ac:dyDescent="0.2">
      <c r="A74" s="3" t="s">
        <v>99</v>
      </c>
      <c r="B74" s="3">
        <v>1</v>
      </c>
      <c r="C74" s="3" t="s">
        <v>69</v>
      </c>
      <c r="D74" s="3" t="s">
        <v>70</v>
      </c>
      <c r="E74" s="3">
        <v>0</v>
      </c>
      <c r="F74" s="3">
        <v>0</v>
      </c>
      <c r="G74" s="3">
        <v>35.590000000000003</v>
      </c>
      <c r="H74" s="3" t="s">
        <v>71</v>
      </c>
    </row>
    <row r="75" spans="1:8" ht="11.25" customHeight="1" x14ac:dyDescent="0.2">
      <c r="A75" s="3" t="s">
        <v>100</v>
      </c>
      <c r="B75" s="3">
        <v>1</v>
      </c>
      <c r="C75" s="3" t="s">
        <v>80</v>
      </c>
      <c r="D75" s="3" t="s">
        <v>70</v>
      </c>
      <c r="E75" s="3">
        <v>0</v>
      </c>
      <c r="F75" s="3">
        <v>0</v>
      </c>
      <c r="G75" s="3">
        <v>0</v>
      </c>
      <c r="H75" s="3" t="s">
        <v>80</v>
      </c>
    </row>
    <row r="76" spans="1:8" ht="11.25" customHeight="1" x14ac:dyDescent="0.2">
      <c r="A76" s="3" t="s">
        <v>101</v>
      </c>
      <c r="B76" s="3">
        <v>1</v>
      </c>
      <c r="C76" s="3" t="s">
        <v>69</v>
      </c>
      <c r="D76" s="3" t="s">
        <v>70</v>
      </c>
      <c r="E76" s="3">
        <v>0</v>
      </c>
      <c r="F76" s="3">
        <v>0</v>
      </c>
      <c r="G76" s="3">
        <v>88.99</v>
      </c>
      <c r="H76" s="3" t="s">
        <v>71</v>
      </c>
    </row>
    <row r="77" spans="1:8" ht="11.25" customHeight="1" x14ac:dyDescent="0.2">
      <c r="A77" s="33" t="s">
        <v>102</v>
      </c>
      <c r="B77" s="34"/>
      <c r="C77" s="34"/>
      <c r="D77" s="34"/>
      <c r="E77" s="34"/>
      <c r="F77" s="34"/>
      <c r="G77" s="7"/>
      <c r="H77" s="8"/>
    </row>
    <row r="78" spans="1:8" ht="11.25" customHeight="1" x14ac:dyDescent="0.2">
      <c r="A78" s="3" t="s">
        <v>103</v>
      </c>
      <c r="B78" s="3">
        <v>1</v>
      </c>
      <c r="C78" s="3" t="s">
        <v>80</v>
      </c>
      <c r="D78" s="3" t="s">
        <v>19</v>
      </c>
      <c r="E78" s="3">
        <v>0</v>
      </c>
      <c r="F78" s="3">
        <v>0</v>
      </c>
      <c r="G78" s="3">
        <v>8.5399999999999991</v>
      </c>
      <c r="H78" s="3" t="s">
        <v>80</v>
      </c>
    </row>
    <row r="79" spans="1:8" ht="11.25" customHeight="1" x14ac:dyDescent="0.2">
      <c r="A79" s="3" t="s">
        <v>104</v>
      </c>
      <c r="B79" s="3">
        <v>1</v>
      </c>
      <c r="C79" s="3" t="s">
        <v>80</v>
      </c>
      <c r="D79" s="3" t="s">
        <v>19</v>
      </c>
      <c r="E79" s="3">
        <v>0</v>
      </c>
      <c r="F79" s="3">
        <v>0</v>
      </c>
      <c r="G79" s="3">
        <v>0</v>
      </c>
      <c r="H79" s="3" t="s">
        <v>80</v>
      </c>
    </row>
    <row r="80" spans="1:8" ht="11.25" customHeight="1" x14ac:dyDescent="0.2">
      <c r="A80" s="3" t="s">
        <v>105</v>
      </c>
      <c r="B80" s="3">
        <v>1</v>
      </c>
      <c r="C80" s="3" t="s">
        <v>80</v>
      </c>
      <c r="D80" s="3" t="s">
        <v>19</v>
      </c>
      <c r="E80" s="3">
        <v>0</v>
      </c>
      <c r="F80" s="3">
        <v>0</v>
      </c>
      <c r="G80" s="3">
        <v>9.25</v>
      </c>
      <c r="H80" s="3" t="s">
        <v>80</v>
      </c>
    </row>
    <row r="81" spans="1:8" ht="11.25" customHeight="1" x14ac:dyDescent="0.2">
      <c r="A81" s="3" t="s">
        <v>106</v>
      </c>
      <c r="B81" s="3">
        <v>1</v>
      </c>
      <c r="C81" s="3" t="s">
        <v>80</v>
      </c>
      <c r="D81" s="3" t="s">
        <v>19</v>
      </c>
      <c r="E81" s="3">
        <v>0</v>
      </c>
      <c r="F81" s="3">
        <v>0</v>
      </c>
      <c r="G81" s="3">
        <v>0</v>
      </c>
      <c r="H81" s="3" t="s">
        <v>80</v>
      </c>
    </row>
    <row r="82" spans="1:8" ht="11.25" customHeight="1" x14ac:dyDescent="0.2">
      <c r="A82" s="3" t="s">
        <v>107</v>
      </c>
      <c r="B82" s="3">
        <v>1</v>
      </c>
      <c r="C82" s="3" t="s">
        <v>80</v>
      </c>
      <c r="D82" s="3" t="s">
        <v>19</v>
      </c>
      <c r="E82" s="3">
        <v>0</v>
      </c>
      <c r="F82" s="3">
        <v>0</v>
      </c>
      <c r="G82" s="3">
        <v>0</v>
      </c>
      <c r="H82" s="3" t="s">
        <v>80</v>
      </c>
    </row>
    <row r="83" spans="1:8" ht="11.25" customHeight="1" x14ac:dyDescent="0.2">
      <c r="A83" s="33" t="s">
        <v>108</v>
      </c>
      <c r="B83" s="34"/>
      <c r="C83" s="34"/>
      <c r="D83" s="34"/>
      <c r="E83" s="34"/>
      <c r="F83" s="34"/>
      <c r="G83" s="7"/>
      <c r="H83" s="8"/>
    </row>
    <row r="84" spans="1:8" ht="11.25" customHeight="1" x14ac:dyDescent="0.2">
      <c r="A84" s="3" t="s">
        <v>109</v>
      </c>
      <c r="B84" s="3">
        <v>1</v>
      </c>
      <c r="C84" s="3" t="s">
        <v>69</v>
      </c>
      <c r="D84" s="3" t="s">
        <v>70</v>
      </c>
      <c r="E84" s="3">
        <v>0</v>
      </c>
      <c r="F84" s="3">
        <v>0</v>
      </c>
      <c r="G84" s="3">
        <v>35.590000000000003</v>
      </c>
      <c r="H84" s="3" t="s">
        <v>71</v>
      </c>
    </row>
    <row r="85" spans="1:8" ht="11.25" customHeight="1" x14ac:dyDescent="0.2">
      <c r="A85" s="3" t="s">
        <v>110</v>
      </c>
      <c r="B85" s="3">
        <v>1</v>
      </c>
      <c r="C85" s="3" t="s">
        <v>69</v>
      </c>
      <c r="D85" s="3" t="s">
        <v>70</v>
      </c>
      <c r="E85" s="3">
        <v>0</v>
      </c>
      <c r="F85" s="3">
        <v>0</v>
      </c>
      <c r="G85" s="3">
        <v>0</v>
      </c>
      <c r="H85" s="3" t="s">
        <v>71</v>
      </c>
    </row>
    <row r="86" spans="1:8" ht="11.25" customHeight="1" x14ac:dyDescent="0.2">
      <c r="A86" s="3" t="s">
        <v>111</v>
      </c>
      <c r="B86" s="3">
        <v>1</v>
      </c>
      <c r="C86" s="3" t="s">
        <v>69</v>
      </c>
      <c r="D86" s="3" t="s">
        <v>19</v>
      </c>
      <c r="E86" s="3">
        <v>0</v>
      </c>
      <c r="F86" s="3">
        <v>0</v>
      </c>
      <c r="G86" s="3">
        <v>0</v>
      </c>
      <c r="H86" s="3" t="s">
        <v>71</v>
      </c>
    </row>
    <row r="87" spans="1:8" ht="11.25" customHeight="1" x14ac:dyDescent="0.2">
      <c r="A87" s="3" t="s">
        <v>112</v>
      </c>
      <c r="B87" s="3">
        <v>1</v>
      </c>
      <c r="C87" s="3" t="s">
        <v>69</v>
      </c>
      <c r="D87" s="3" t="s">
        <v>19</v>
      </c>
      <c r="E87" s="3">
        <v>0</v>
      </c>
      <c r="F87" s="3">
        <v>0</v>
      </c>
      <c r="G87" s="3">
        <v>0</v>
      </c>
      <c r="H87" s="3" t="s">
        <v>71</v>
      </c>
    </row>
    <row r="88" spans="1:8" ht="11.25" customHeight="1" x14ac:dyDescent="0.2">
      <c r="A88" s="3" t="s">
        <v>113</v>
      </c>
      <c r="B88" s="3">
        <v>1</v>
      </c>
      <c r="C88" s="3" t="s">
        <v>69</v>
      </c>
      <c r="D88" s="3" t="s">
        <v>70</v>
      </c>
      <c r="E88" s="3">
        <v>0</v>
      </c>
      <c r="F88" s="3">
        <v>0</v>
      </c>
      <c r="G88" s="3">
        <v>0</v>
      </c>
      <c r="H88" s="3" t="s">
        <v>71</v>
      </c>
    </row>
    <row r="89" spans="1:8" ht="11.25" customHeight="1" x14ac:dyDescent="0.2">
      <c r="A89" s="3" t="s">
        <v>114</v>
      </c>
      <c r="B89" s="3">
        <v>1</v>
      </c>
      <c r="C89" s="3" t="s">
        <v>69</v>
      </c>
      <c r="D89" s="3" t="s">
        <v>70</v>
      </c>
      <c r="E89" s="3">
        <v>0</v>
      </c>
      <c r="F89" s="3">
        <v>0</v>
      </c>
      <c r="G89" s="3">
        <v>0</v>
      </c>
      <c r="H89" s="3" t="s">
        <v>71</v>
      </c>
    </row>
    <row r="90" spans="1:8" ht="11.25" customHeight="1" x14ac:dyDescent="0.2">
      <c r="A90" s="3" t="s">
        <v>115</v>
      </c>
      <c r="B90" s="3">
        <v>1</v>
      </c>
      <c r="C90" s="3" t="s">
        <v>69</v>
      </c>
      <c r="D90" s="3" t="s">
        <v>70</v>
      </c>
      <c r="E90" s="3">
        <v>0</v>
      </c>
      <c r="F90" s="3">
        <v>0</v>
      </c>
      <c r="G90" s="3">
        <v>88.99</v>
      </c>
      <c r="H90" s="3" t="s">
        <v>71</v>
      </c>
    </row>
    <row r="91" spans="1:8" ht="11.25" customHeight="1" x14ac:dyDescent="0.2">
      <c r="A91" s="3" t="s">
        <v>116</v>
      </c>
      <c r="B91" s="3">
        <v>1</v>
      </c>
      <c r="C91" s="3" t="s">
        <v>69</v>
      </c>
      <c r="D91" s="3" t="s">
        <v>70</v>
      </c>
      <c r="E91" s="3">
        <v>0</v>
      </c>
      <c r="F91" s="3">
        <v>0</v>
      </c>
      <c r="G91" s="3">
        <v>0</v>
      </c>
      <c r="H91" s="3" t="s">
        <v>71</v>
      </c>
    </row>
    <row r="92" spans="1:8" ht="11.25" customHeight="1" x14ac:dyDescent="0.2">
      <c r="A92" s="3" t="s">
        <v>117</v>
      </c>
      <c r="B92" s="3">
        <v>1</v>
      </c>
      <c r="C92" s="3" t="s">
        <v>69</v>
      </c>
      <c r="D92" s="3" t="s">
        <v>70</v>
      </c>
      <c r="E92" s="3">
        <v>0</v>
      </c>
      <c r="F92" s="3">
        <v>0</v>
      </c>
      <c r="G92" s="3">
        <v>51.61</v>
      </c>
      <c r="H92" s="3" t="s">
        <v>71</v>
      </c>
    </row>
    <row r="93" spans="1:8" ht="11.25" customHeight="1" x14ac:dyDescent="0.2">
      <c r="A93" s="3" t="s">
        <v>118</v>
      </c>
      <c r="B93" s="3">
        <v>1</v>
      </c>
      <c r="C93" s="3" t="s">
        <v>69</v>
      </c>
      <c r="D93" s="3" t="s">
        <v>70</v>
      </c>
      <c r="E93" s="3">
        <v>0</v>
      </c>
      <c r="F93" s="3">
        <v>0</v>
      </c>
      <c r="G93" s="3">
        <v>0</v>
      </c>
      <c r="H93" s="3" t="s">
        <v>71</v>
      </c>
    </row>
    <row r="94" spans="1:8" ht="11.25" customHeight="1" x14ac:dyDescent="0.2">
      <c r="A94" s="3" t="s">
        <v>119</v>
      </c>
      <c r="B94" s="3">
        <v>1</v>
      </c>
      <c r="C94" s="3" t="s">
        <v>69</v>
      </c>
      <c r="D94" s="3" t="s">
        <v>70</v>
      </c>
      <c r="E94" s="3">
        <v>0</v>
      </c>
      <c r="F94" s="3">
        <v>0</v>
      </c>
      <c r="G94" s="3">
        <v>0</v>
      </c>
      <c r="H94" s="3" t="s">
        <v>71</v>
      </c>
    </row>
    <row r="95" spans="1:8" ht="11.25" customHeight="1" x14ac:dyDescent="0.2">
      <c r="A95" s="3" t="s">
        <v>120</v>
      </c>
      <c r="B95" s="3">
        <v>1</v>
      </c>
      <c r="C95" s="3" t="s">
        <v>69</v>
      </c>
      <c r="D95" s="3" t="s">
        <v>70</v>
      </c>
      <c r="E95" s="3">
        <v>0</v>
      </c>
      <c r="F95" s="3">
        <v>0</v>
      </c>
      <c r="G95" s="3">
        <v>55.17</v>
      </c>
      <c r="H95" s="3" t="s">
        <v>71</v>
      </c>
    </row>
    <row r="96" spans="1:8" ht="11.25" customHeight="1" x14ac:dyDescent="0.2">
      <c r="A96" s="3" t="s">
        <v>121</v>
      </c>
      <c r="B96" s="3">
        <v>1</v>
      </c>
      <c r="C96" s="3" t="s">
        <v>69</v>
      </c>
      <c r="D96" s="3" t="s">
        <v>70</v>
      </c>
      <c r="E96" s="3">
        <v>0</v>
      </c>
      <c r="F96" s="3">
        <v>0</v>
      </c>
      <c r="G96" s="3">
        <v>0</v>
      </c>
      <c r="H96" s="3" t="s">
        <v>71</v>
      </c>
    </row>
    <row r="97" spans="1:8" ht="11.25" customHeight="1" x14ac:dyDescent="0.2">
      <c r="A97" s="3" t="s">
        <v>122</v>
      </c>
      <c r="B97" s="3">
        <v>1</v>
      </c>
      <c r="C97" s="3" t="s">
        <v>69</v>
      </c>
      <c r="D97" s="3" t="s">
        <v>70</v>
      </c>
      <c r="E97" s="3">
        <v>0</v>
      </c>
      <c r="F97" s="3">
        <v>0</v>
      </c>
      <c r="G97" s="3">
        <v>0</v>
      </c>
      <c r="H97" s="3" t="s">
        <v>71</v>
      </c>
    </row>
    <row r="98" spans="1:8" ht="11.25" customHeight="1" x14ac:dyDescent="0.2">
      <c r="A98" s="6" t="s">
        <v>123</v>
      </c>
      <c r="B98" s="7"/>
      <c r="C98" s="7"/>
      <c r="D98" s="7"/>
      <c r="E98" s="7"/>
      <c r="F98" s="7"/>
      <c r="G98" s="7"/>
      <c r="H98" s="8"/>
    </row>
    <row r="99" spans="1:8" ht="11.25" customHeight="1" x14ac:dyDescent="0.2">
      <c r="A99" s="3" t="s">
        <v>124</v>
      </c>
      <c r="B99" s="3">
        <v>0</v>
      </c>
      <c r="C99" s="3" t="s">
        <v>125</v>
      </c>
      <c r="D99" s="3" t="s">
        <v>47</v>
      </c>
      <c r="E99" s="3">
        <v>0</v>
      </c>
      <c r="F99" s="3">
        <v>0</v>
      </c>
      <c r="G99" s="3">
        <v>9.43</v>
      </c>
      <c r="H99" s="3" t="s">
        <v>125</v>
      </c>
    </row>
    <row r="100" spans="1:8" ht="11.25" customHeight="1" x14ac:dyDescent="0.2">
      <c r="A100" s="3" t="s">
        <v>126</v>
      </c>
      <c r="B100" s="3">
        <v>0</v>
      </c>
      <c r="C100" s="3" t="s">
        <v>125</v>
      </c>
      <c r="D100" s="3" t="s">
        <v>41</v>
      </c>
      <c r="E100" s="3">
        <v>0</v>
      </c>
      <c r="F100" s="3">
        <v>0</v>
      </c>
      <c r="G100" s="3">
        <v>8.36</v>
      </c>
      <c r="H100" s="3" t="s">
        <v>125</v>
      </c>
    </row>
    <row r="101" spans="1:8" ht="11.25" customHeight="1" x14ac:dyDescent="0.2">
      <c r="A101" s="3" t="s">
        <v>127</v>
      </c>
      <c r="B101" s="3">
        <v>0</v>
      </c>
      <c r="C101" s="3" t="s">
        <v>125</v>
      </c>
      <c r="D101" s="3" t="s">
        <v>41</v>
      </c>
      <c r="E101" s="3">
        <v>0</v>
      </c>
      <c r="F101" s="3">
        <v>0</v>
      </c>
      <c r="G101" s="3">
        <v>17.8</v>
      </c>
      <c r="H101" s="3" t="s">
        <v>125</v>
      </c>
    </row>
    <row r="102" spans="1:8" ht="11.25" customHeight="1" x14ac:dyDescent="0.2">
      <c r="A102" s="3" t="s">
        <v>128</v>
      </c>
      <c r="B102" s="3">
        <v>1</v>
      </c>
      <c r="C102" s="3" t="s">
        <v>80</v>
      </c>
      <c r="D102" s="3" t="s">
        <v>19</v>
      </c>
      <c r="E102" s="3">
        <v>0</v>
      </c>
      <c r="F102" s="3">
        <v>0</v>
      </c>
      <c r="G102" s="3">
        <v>0</v>
      </c>
      <c r="H102" s="3" t="s">
        <v>80</v>
      </c>
    </row>
    <row r="103" spans="1:8" ht="11.25" customHeight="1" x14ac:dyDescent="0.2">
      <c r="A103" s="6" t="s">
        <v>53</v>
      </c>
      <c r="B103" s="7"/>
      <c r="C103" s="7"/>
      <c r="D103" s="7"/>
      <c r="E103" s="7"/>
      <c r="F103" s="7"/>
      <c r="G103" s="7"/>
      <c r="H103" s="8"/>
    </row>
    <row r="104" spans="1:8" ht="11.25" customHeight="1" x14ac:dyDescent="0.2">
      <c r="A104" s="3" t="s">
        <v>129</v>
      </c>
      <c r="B104" s="3">
        <v>0</v>
      </c>
      <c r="C104" s="3" t="s">
        <v>130</v>
      </c>
      <c r="D104" s="3" t="s">
        <v>47</v>
      </c>
      <c r="E104" s="3">
        <v>0</v>
      </c>
      <c r="F104" s="3">
        <v>0</v>
      </c>
      <c r="G104" s="3">
        <v>0</v>
      </c>
      <c r="H104" s="3"/>
    </row>
    <row r="105" spans="1:8" ht="11.25" customHeight="1" x14ac:dyDescent="0.2">
      <c r="A105" s="3" t="s">
        <v>131</v>
      </c>
      <c r="B105" s="3">
        <v>0</v>
      </c>
      <c r="C105" s="3" t="s">
        <v>130</v>
      </c>
      <c r="D105" s="3" t="s">
        <v>47</v>
      </c>
      <c r="E105" s="3">
        <v>0</v>
      </c>
      <c r="F105" s="3">
        <v>0</v>
      </c>
      <c r="G105" s="3">
        <v>0</v>
      </c>
      <c r="H105" s="3"/>
    </row>
    <row r="106" spans="1:8" ht="11.25" customHeight="1" x14ac:dyDescent="0.2">
      <c r="A106" s="3" t="s">
        <v>132</v>
      </c>
      <c r="B106" s="3">
        <v>0</v>
      </c>
      <c r="C106" s="3" t="s">
        <v>130</v>
      </c>
      <c r="D106" s="3" t="s">
        <v>47</v>
      </c>
      <c r="E106" s="3">
        <v>0</v>
      </c>
      <c r="F106" s="3">
        <v>0</v>
      </c>
      <c r="G106" s="3">
        <v>177.97</v>
      </c>
      <c r="H106" s="3"/>
    </row>
    <row r="107" spans="1:8" ht="11.25" customHeight="1" x14ac:dyDescent="0.2">
      <c r="A107" s="3" t="s">
        <v>133</v>
      </c>
      <c r="B107" s="3">
        <v>0</v>
      </c>
      <c r="C107" s="3" t="s">
        <v>130</v>
      </c>
      <c r="D107" s="3" t="s">
        <v>47</v>
      </c>
      <c r="E107" s="3">
        <v>0</v>
      </c>
      <c r="F107" s="3">
        <v>0</v>
      </c>
      <c r="G107" s="3">
        <v>88.99</v>
      </c>
      <c r="H107" s="3"/>
    </row>
    <row r="108" spans="1:8" s="10" customFormat="1" ht="11.25" customHeight="1" x14ac:dyDescent="0.2">
      <c r="A108" s="30" t="s">
        <v>134</v>
      </c>
      <c r="B108" s="30"/>
      <c r="C108" s="30"/>
      <c r="D108" s="30"/>
      <c r="E108" s="30"/>
      <c r="F108" s="30"/>
      <c r="G108" s="9">
        <f>SUM(G48:G107)</f>
        <v>842.68999999999994</v>
      </c>
      <c r="H108" s="9"/>
    </row>
    <row r="109" spans="1:8" ht="11.25" customHeight="1" x14ac:dyDescent="0.2">
      <c r="A109" s="31" t="s">
        <v>102</v>
      </c>
      <c r="B109" s="31"/>
      <c r="C109" s="31"/>
      <c r="D109" s="31"/>
      <c r="E109" s="31"/>
      <c r="F109" s="31"/>
      <c r="G109" s="31"/>
      <c r="H109" s="31"/>
    </row>
    <row r="110" spans="1:8" ht="11.25" customHeight="1" x14ac:dyDescent="0.2">
      <c r="A110" s="31" t="s">
        <v>135</v>
      </c>
      <c r="B110" s="31"/>
      <c r="C110" s="31"/>
      <c r="D110" s="31"/>
      <c r="E110" s="31"/>
      <c r="F110" s="31"/>
      <c r="G110" s="31"/>
      <c r="H110" s="31"/>
    </row>
    <row r="111" spans="1:8" ht="11.25" customHeight="1" x14ac:dyDescent="0.2">
      <c r="A111" s="3" t="s">
        <v>136</v>
      </c>
      <c r="B111" s="3">
        <v>1</v>
      </c>
      <c r="C111" s="3" t="s">
        <v>80</v>
      </c>
      <c r="D111" s="3" t="s">
        <v>41</v>
      </c>
      <c r="E111" s="3">
        <v>0</v>
      </c>
      <c r="F111" s="3">
        <v>0</v>
      </c>
      <c r="G111" s="3">
        <v>0</v>
      </c>
      <c r="H111" s="3" t="s">
        <v>80</v>
      </c>
    </row>
    <row r="112" spans="1:8" ht="11.25" customHeight="1" x14ac:dyDescent="0.2">
      <c r="A112" s="3" t="s">
        <v>137</v>
      </c>
      <c r="B112" s="3">
        <v>1</v>
      </c>
      <c r="C112" s="3" t="s">
        <v>80</v>
      </c>
      <c r="D112" s="3" t="s">
        <v>19</v>
      </c>
      <c r="E112" s="3">
        <v>0</v>
      </c>
      <c r="F112" s="3">
        <v>0</v>
      </c>
      <c r="G112" s="3">
        <v>0</v>
      </c>
      <c r="H112" s="3" t="s">
        <v>80</v>
      </c>
    </row>
    <row r="113" spans="1:8" ht="11.25" customHeight="1" x14ac:dyDescent="0.2">
      <c r="A113" s="3" t="s">
        <v>138</v>
      </c>
      <c r="B113" s="3">
        <v>1</v>
      </c>
      <c r="C113" s="3" t="s">
        <v>80</v>
      </c>
      <c r="D113" s="3" t="s">
        <v>19</v>
      </c>
      <c r="E113" s="3">
        <v>0</v>
      </c>
      <c r="F113" s="3">
        <v>0</v>
      </c>
      <c r="G113" s="3">
        <v>0</v>
      </c>
      <c r="H113" s="3" t="s">
        <v>80</v>
      </c>
    </row>
    <row r="114" spans="1:8" ht="11.25" customHeight="1" x14ac:dyDescent="0.2">
      <c r="A114" s="3" t="s">
        <v>139</v>
      </c>
      <c r="B114" s="3">
        <v>0</v>
      </c>
      <c r="C114" s="3" t="s">
        <v>125</v>
      </c>
      <c r="D114" s="3" t="s">
        <v>70</v>
      </c>
      <c r="E114" s="3">
        <v>0</v>
      </c>
      <c r="F114" s="3">
        <v>0</v>
      </c>
      <c r="G114" s="3">
        <v>88.99</v>
      </c>
      <c r="H114" s="3" t="s">
        <v>125</v>
      </c>
    </row>
    <row r="115" spans="1:8" ht="11.25" customHeight="1" x14ac:dyDescent="0.2">
      <c r="A115" s="3" t="s">
        <v>140</v>
      </c>
      <c r="B115" s="3">
        <v>0</v>
      </c>
      <c r="C115" s="3" t="s">
        <v>125</v>
      </c>
      <c r="D115" s="3" t="s">
        <v>70</v>
      </c>
      <c r="E115" s="3">
        <v>0</v>
      </c>
      <c r="F115" s="3">
        <v>0</v>
      </c>
      <c r="G115" s="3">
        <v>71.19</v>
      </c>
      <c r="H115" s="3" t="s">
        <v>125</v>
      </c>
    </row>
    <row r="116" spans="1:8" ht="11.25" customHeight="1" x14ac:dyDescent="0.2">
      <c r="A116" s="3" t="s">
        <v>141</v>
      </c>
      <c r="B116" s="3">
        <v>1</v>
      </c>
      <c r="C116" s="3" t="s">
        <v>125</v>
      </c>
      <c r="D116" s="3" t="s">
        <v>41</v>
      </c>
      <c r="E116" s="3">
        <v>0</v>
      </c>
      <c r="F116" s="3">
        <v>0</v>
      </c>
      <c r="G116" s="3">
        <v>8.9</v>
      </c>
      <c r="H116" s="3" t="s">
        <v>125</v>
      </c>
    </row>
    <row r="117" spans="1:8" ht="11.25" customHeight="1" x14ac:dyDescent="0.2">
      <c r="A117" s="3" t="s">
        <v>142</v>
      </c>
      <c r="B117" s="3">
        <v>0</v>
      </c>
      <c r="C117" s="3" t="s">
        <v>125</v>
      </c>
      <c r="D117" s="3" t="s">
        <v>41</v>
      </c>
      <c r="E117" s="3">
        <v>0</v>
      </c>
      <c r="F117" s="3">
        <v>0</v>
      </c>
      <c r="G117" s="3">
        <v>0</v>
      </c>
      <c r="H117" s="3" t="s">
        <v>125</v>
      </c>
    </row>
    <row r="118" spans="1:8" ht="11.25" customHeight="1" x14ac:dyDescent="0.2">
      <c r="A118" s="3" t="s">
        <v>143</v>
      </c>
      <c r="B118" s="3">
        <v>0</v>
      </c>
      <c r="C118" s="3" t="s">
        <v>125</v>
      </c>
      <c r="D118" s="3" t="s">
        <v>19</v>
      </c>
      <c r="E118" s="3">
        <v>0</v>
      </c>
      <c r="F118" s="3">
        <v>0</v>
      </c>
      <c r="G118" s="3">
        <v>0</v>
      </c>
      <c r="H118" s="3" t="s">
        <v>125</v>
      </c>
    </row>
    <row r="119" spans="1:8" ht="11.25" customHeight="1" x14ac:dyDescent="0.2">
      <c r="A119" s="3" t="s">
        <v>144</v>
      </c>
      <c r="B119" s="3">
        <v>1</v>
      </c>
      <c r="C119" s="3" t="s">
        <v>125</v>
      </c>
      <c r="D119" s="3" t="s">
        <v>70</v>
      </c>
      <c r="E119" s="3">
        <v>1000</v>
      </c>
      <c r="F119" s="3">
        <v>17.8</v>
      </c>
      <c r="G119" s="3">
        <v>17.8</v>
      </c>
      <c r="H119" s="3" t="s">
        <v>125</v>
      </c>
    </row>
    <row r="120" spans="1:8" ht="11.25" customHeight="1" x14ac:dyDescent="0.2">
      <c r="A120" s="3" t="s">
        <v>145</v>
      </c>
      <c r="B120" s="3">
        <v>1</v>
      </c>
      <c r="C120" s="3" t="s">
        <v>125</v>
      </c>
      <c r="D120" s="3" t="s">
        <v>70</v>
      </c>
      <c r="E120" s="3">
        <v>1000</v>
      </c>
      <c r="F120" s="3">
        <v>53.39</v>
      </c>
      <c r="G120" s="3">
        <v>53.39</v>
      </c>
      <c r="H120" s="3" t="s">
        <v>125</v>
      </c>
    </row>
    <row r="121" spans="1:8" ht="11.25" customHeight="1" x14ac:dyDescent="0.2">
      <c r="A121" s="3" t="s">
        <v>146</v>
      </c>
      <c r="B121" s="3">
        <v>1</v>
      </c>
      <c r="C121" s="3" t="s">
        <v>80</v>
      </c>
      <c r="D121" s="3" t="s">
        <v>19</v>
      </c>
      <c r="E121" s="3">
        <v>0</v>
      </c>
      <c r="F121" s="3">
        <v>0</v>
      </c>
      <c r="G121" s="3">
        <v>9.25</v>
      </c>
      <c r="H121" s="3" t="s">
        <v>80</v>
      </c>
    </row>
    <row r="122" spans="1:8" ht="11.25" customHeight="1" x14ac:dyDescent="0.2">
      <c r="A122" s="3" t="s">
        <v>147</v>
      </c>
      <c r="B122" s="3">
        <v>2</v>
      </c>
      <c r="C122" s="3" t="s">
        <v>130</v>
      </c>
      <c r="D122" s="3" t="s">
        <v>41</v>
      </c>
      <c r="E122" s="3">
        <v>0</v>
      </c>
      <c r="F122" s="3">
        <v>0</v>
      </c>
      <c r="G122" s="3">
        <v>8.5399999999999991</v>
      </c>
      <c r="H122" s="3"/>
    </row>
    <row r="123" spans="1:8" ht="11.25" customHeight="1" x14ac:dyDescent="0.2">
      <c r="A123" s="3" t="s">
        <v>148</v>
      </c>
      <c r="B123" s="3">
        <v>0</v>
      </c>
      <c r="C123" s="3" t="s">
        <v>125</v>
      </c>
      <c r="D123" s="3" t="s">
        <v>19</v>
      </c>
      <c r="E123" s="3">
        <v>0</v>
      </c>
      <c r="F123" s="3">
        <v>0</v>
      </c>
      <c r="G123" s="3">
        <v>21.68</v>
      </c>
      <c r="H123" s="3" t="s">
        <v>125</v>
      </c>
    </row>
    <row r="124" spans="1:8" ht="11.25" customHeight="1" x14ac:dyDescent="0.2">
      <c r="A124" s="3" t="s">
        <v>149</v>
      </c>
      <c r="B124" s="3">
        <v>1</v>
      </c>
      <c r="C124" s="3" t="s">
        <v>10</v>
      </c>
      <c r="D124" s="3" t="s">
        <v>70</v>
      </c>
      <c r="E124" s="3">
        <v>1000</v>
      </c>
      <c r="F124" s="3">
        <v>64.94</v>
      </c>
      <c r="G124" s="3">
        <v>64.94</v>
      </c>
      <c r="H124" s="3"/>
    </row>
    <row r="125" spans="1:8" ht="11.25" customHeight="1" x14ac:dyDescent="0.2">
      <c r="A125" s="3" t="s">
        <v>150</v>
      </c>
      <c r="B125" s="3">
        <v>1</v>
      </c>
      <c r="C125" s="3" t="s">
        <v>10</v>
      </c>
      <c r="D125" s="3" t="s">
        <v>70</v>
      </c>
      <c r="E125" s="3">
        <v>1000</v>
      </c>
      <c r="F125" s="3">
        <v>17.8</v>
      </c>
      <c r="G125" s="3">
        <v>17.8</v>
      </c>
      <c r="H125" s="3"/>
    </row>
    <row r="126" spans="1:8" ht="11.25" customHeight="1" x14ac:dyDescent="0.2">
      <c r="A126" s="3" t="s">
        <v>151</v>
      </c>
      <c r="B126" s="3">
        <v>1</v>
      </c>
      <c r="C126" s="3" t="s">
        <v>10</v>
      </c>
      <c r="D126" s="3" t="s">
        <v>70</v>
      </c>
      <c r="E126" s="3">
        <v>1000</v>
      </c>
      <c r="F126" s="3">
        <v>112.78</v>
      </c>
      <c r="G126" s="3">
        <v>112.78</v>
      </c>
      <c r="H126" s="3"/>
    </row>
    <row r="127" spans="1:8" ht="11.25" customHeight="1" x14ac:dyDescent="0.2">
      <c r="A127" s="3" t="s">
        <v>152</v>
      </c>
      <c r="B127" s="3">
        <v>1</v>
      </c>
      <c r="C127" s="3" t="s">
        <v>125</v>
      </c>
      <c r="D127" s="3" t="s">
        <v>19</v>
      </c>
      <c r="E127" s="3">
        <v>0</v>
      </c>
      <c r="F127" s="3">
        <v>0</v>
      </c>
      <c r="G127" s="3">
        <v>9.43</v>
      </c>
      <c r="H127" s="3" t="s">
        <v>125</v>
      </c>
    </row>
    <row r="128" spans="1:8" ht="11.25" customHeight="1" x14ac:dyDescent="0.2">
      <c r="A128" s="3" t="s">
        <v>153</v>
      </c>
      <c r="B128" s="3">
        <v>0</v>
      </c>
      <c r="C128" s="3" t="s">
        <v>125</v>
      </c>
      <c r="D128" s="3" t="s">
        <v>19</v>
      </c>
      <c r="E128" s="3">
        <v>0</v>
      </c>
      <c r="F128" s="3">
        <v>0</v>
      </c>
      <c r="G128" s="3">
        <v>0</v>
      </c>
      <c r="H128" s="3" t="s">
        <v>125</v>
      </c>
    </row>
    <row r="129" spans="1:8" ht="11.25" customHeight="1" x14ac:dyDescent="0.2">
      <c r="A129" s="3" t="s">
        <v>154</v>
      </c>
      <c r="B129" s="3">
        <v>365</v>
      </c>
      <c r="C129" s="3" t="s">
        <v>155</v>
      </c>
      <c r="D129" s="3" t="s">
        <v>19</v>
      </c>
      <c r="E129" s="3">
        <v>0</v>
      </c>
      <c r="F129" s="3">
        <v>0</v>
      </c>
      <c r="G129" s="3">
        <v>8.36</v>
      </c>
      <c r="H129" s="3" t="s">
        <v>155</v>
      </c>
    </row>
    <row r="130" spans="1:8" ht="11.25" customHeight="1" x14ac:dyDescent="0.2">
      <c r="A130" s="3" t="s">
        <v>156</v>
      </c>
      <c r="B130" s="3">
        <v>0</v>
      </c>
      <c r="C130" s="3" t="s">
        <v>125</v>
      </c>
      <c r="D130" s="3" t="s">
        <v>70</v>
      </c>
      <c r="E130" s="3">
        <v>0</v>
      </c>
      <c r="F130" s="3">
        <v>0</v>
      </c>
      <c r="G130" s="3">
        <v>124.58</v>
      </c>
      <c r="H130" s="3" t="s">
        <v>125</v>
      </c>
    </row>
    <row r="131" spans="1:8" ht="11.25" customHeight="1" x14ac:dyDescent="0.2">
      <c r="A131" s="3" t="s">
        <v>157</v>
      </c>
      <c r="B131" s="3">
        <v>0</v>
      </c>
      <c r="C131" s="3" t="s">
        <v>125</v>
      </c>
      <c r="D131" s="3" t="s">
        <v>70</v>
      </c>
      <c r="E131" s="3">
        <v>0</v>
      </c>
      <c r="F131" s="3">
        <v>0</v>
      </c>
      <c r="G131" s="3">
        <v>87.21</v>
      </c>
      <c r="H131" s="3" t="s">
        <v>125</v>
      </c>
    </row>
    <row r="132" spans="1:8" ht="11.25" customHeight="1" x14ac:dyDescent="0.2">
      <c r="A132" s="3" t="s">
        <v>158</v>
      </c>
      <c r="B132" s="3">
        <v>0</v>
      </c>
      <c r="C132" s="3" t="s">
        <v>125</v>
      </c>
      <c r="D132" s="3" t="s">
        <v>70</v>
      </c>
      <c r="E132" s="3">
        <v>0</v>
      </c>
      <c r="F132" s="3">
        <v>0</v>
      </c>
      <c r="G132" s="3">
        <v>106.78</v>
      </c>
      <c r="H132" s="3" t="s">
        <v>125</v>
      </c>
    </row>
    <row r="133" spans="1:8" ht="11.25" customHeight="1" x14ac:dyDescent="0.2">
      <c r="A133" s="3" t="s">
        <v>159</v>
      </c>
      <c r="B133" s="3">
        <v>0</v>
      </c>
      <c r="C133" s="3" t="s">
        <v>125</v>
      </c>
      <c r="D133" s="3" t="s">
        <v>70</v>
      </c>
      <c r="E133" s="3">
        <v>0</v>
      </c>
      <c r="F133" s="3">
        <v>0</v>
      </c>
      <c r="G133" s="3">
        <v>90.76</v>
      </c>
      <c r="H133" s="3" t="s">
        <v>125</v>
      </c>
    </row>
    <row r="134" spans="1:8" ht="11.25" customHeight="1" x14ac:dyDescent="0.2">
      <c r="A134" s="3" t="s">
        <v>160</v>
      </c>
      <c r="B134" s="3">
        <v>0</v>
      </c>
      <c r="C134" s="3" t="s">
        <v>125</v>
      </c>
      <c r="D134" s="3" t="s">
        <v>70</v>
      </c>
      <c r="E134" s="3">
        <v>0</v>
      </c>
      <c r="F134" s="3">
        <v>0</v>
      </c>
      <c r="G134" s="3">
        <v>53.39</v>
      </c>
      <c r="H134" s="3" t="s">
        <v>125</v>
      </c>
    </row>
    <row r="135" spans="1:8" ht="11.25" customHeight="1" x14ac:dyDescent="0.2">
      <c r="A135" s="3" t="s">
        <v>161</v>
      </c>
      <c r="B135" s="3">
        <v>0</v>
      </c>
      <c r="C135" s="3" t="s">
        <v>125</v>
      </c>
      <c r="D135" s="3" t="s">
        <v>70</v>
      </c>
      <c r="E135" s="3">
        <v>0</v>
      </c>
      <c r="F135" s="3">
        <v>0</v>
      </c>
      <c r="G135" s="3">
        <v>16.02</v>
      </c>
      <c r="H135" s="3" t="s">
        <v>125</v>
      </c>
    </row>
    <row r="136" spans="1:8" ht="11.25" customHeight="1" x14ac:dyDescent="0.2">
      <c r="A136" s="6" t="s">
        <v>53</v>
      </c>
      <c r="B136" s="7"/>
      <c r="C136" s="7"/>
      <c r="D136" s="7"/>
      <c r="E136" s="7"/>
      <c r="F136" s="7"/>
      <c r="G136" s="7"/>
      <c r="H136" s="8"/>
    </row>
    <row r="137" spans="1:8" ht="11.25" customHeight="1" x14ac:dyDescent="0.2">
      <c r="A137" s="3" t="s">
        <v>162</v>
      </c>
      <c r="B137" s="3">
        <v>1</v>
      </c>
      <c r="C137" s="3" t="s">
        <v>10</v>
      </c>
      <c r="D137" s="3" t="s">
        <v>47</v>
      </c>
      <c r="E137" s="3">
        <v>0</v>
      </c>
      <c r="F137" s="3">
        <v>0</v>
      </c>
      <c r="G137" s="3">
        <v>19.579999999999998</v>
      </c>
      <c r="H137" s="3"/>
    </row>
    <row r="138" spans="1:8" ht="11.25" customHeight="1" x14ac:dyDescent="0.2">
      <c r="A138" s="3" t="s">
        <v>163</v>
      </c>
      <c r="B138" s="3">
        <v>1</v>
      </c>
      <c r="C138" s="3" t="s">
        <v>10</v>
      </c>
      <c r="D138" s="3" t="s">
        <v>47</v>
      </c>
      <c r="E138" s="3">
        <v>0</v>
      </c>
      <c r="F138" s="3">
        <v>0</v>
      </c>
      <c r="G138" s="3">
        <v>35.99</v>
      </c>
      <c r="H138" s="3"/>
    </row>
    <row r="139" spans="1:8" ht="11.25" customHeight="1" x14ac:dyDescent="0.2">
      <c r="A139" s="3" t="s">
        <v>164</v>
      </c>
      <c r="B139" s="3">
        <v>0</v>
      </c>
      <c r="C139" s="3" t="s">
        <v>130</v>
      </c>
      <c r="D139" s="3" t="s">
        <v>47</v>
      </c>
      <c r="E139" s="3">
        <v>0</v>
      </c>
      <c r="F139" s="3">
        <v>0</v>
      </c>
      <c r="G139" s="3">
        <v>0</v>
      </c>
      <c r="H139" s="3"/>
    </row>
    <row r="140" spans="1:8" ht="11.25" customHeight="1" x14ac:dyDescent="0.2">
      <c r="A140" s="3" t="s">
        <v>165</v>
      </c>
      <c r="B140" s="3">
        <v>0</v>
      </c>
      <c r="C140" s="3" t="s">
        <v>130</v>
      </c>
      <c r="D140" s="3" t="s">
        <v>47</v>
      </c>
      <c r="E140" s="3">
        <v>0</v>
      </c>
      <c r="F140" s="3">
        <v>0</v>
      </c>
      <c r="G140" s="3">
        <v>0</v>
      </c>
      <c r="H140" s="3"/>
    </row>
    <row r="141" spans="1:8" ht="11.25" customHeight="1" x14ac:dyDescent="0.2">
      <c r="A141" s="3" t="s">
        <v>166</v>
      </c>
      <c r="B141" s="3">
        <v>0</v>
      </c>
      <c r="C141" s="3" t="s">
        <v>130</v>
      </c>
      <c r="D141" s="3" t="s">
        <v>47</v>
      </c>
      <c r="E141" s="3">
        <v>0</v>
      </c>
      <c r="F141" s="3">
        <v>0</v>
      </c>
      <c r="G141" s="3">
        <v>0</v>
      </c>
      <c r="H141" s="3"/>
    </row>
    <row r="142" spans="1:8" ht="11.25" customHeight="1" x14ac:dyDescent="0.2">
      <c r="A142" s="3" t="s">
        <v>167</v>
      </c>
      <c r="B142" s="3">
        <v>0</v>
      </c>
      <c r="C142" s="3" t="s">
        <v>130</v>
      </c>
      <c r="D142" s="3" t="s">
        <v>47</v>
      </c>
      <c r="E142" s="3">
        <v>0</v>
      </c>
      <c r="F142" s="3">
        <v>0</v>
      </c>
      <c r="G142" s="3">
        <v>0</v>
      </c>
      <c r="H142" s="3"/>
    </row>
    <row r="143" spans="1:8" ht="11.25" customHeight="1" x14ac:dyDescent="0.2">
      <c r="A143" s="3" t="s">
        <v>168</v>
      </c>
      <c r="B143" s="3">
        <v>0</v>
      </c>
      <c r="C143" s="3" t="s">
        <v>130</v>
      </c>
      <c r="D143" s="3" t="s">
        <v>47</v>
      </c>
      <c r="E143" s="3">
        <v>0</v>
      </c>
      <c r="F143" s="3">
        <v>0</v>
      </c>
      <c r="G143" s="3">
        <v>0</v>
      </c>
      <c r="H143" s="3"/>
    </row>
    <row r="144" spans="1:8" ht="11.25" customHeight="1" x14ac:dyDescent="0.2">
      <c r="A144" s="3" t="s">
        <v>169</v>
      </c>
      <c r="B144" s="3">
        <v>0</v>
      </c>
      <c r="C144" s="3" t="s">
        <v>130</v>
      </c>
      <c r="D144" s="3" t="s">
        <v>47</v>
      </c>
      <c r="E144" s="3">
        <v>0</v>
      </c>
      <c r="F144" s="3">
        <v>0</v>
      </c>
      <c r="G144" s="3">
        <v>0</v>
      </c>
      <c r="H144" s="3"/>
    </row>
    <row r="145" spans="1:8" ht="11.25" customHeight="1" x14ac:dyDescent="0.2">
      <c r="A145" s="3" t="s">
        <v>170</v>
      </c>
      <c r="B145" s="3">
        <v>0</v>
      </c>
      <c r="C145" s="3" t="s">
        <v>130</v>
      </c>
      <c r="D145" s="3" t="s">
        <v>47</v>
      </c>
      <c r="E145" s="3">
        <v>0</v>
      </c>
      <c r="F145" s="3">
        <v>0</v>
      </c>
      <c r="G145" s="3">
        <v>0</v>
      </c>
      <c r="H145" s="3"/>
    </row>
    <row r="146" spans="1:8" ht="11.25" customHeight="1" x14ac:dyDescent="0.2">
      <c r="A146" s="3" t="s">
        <v>171</v>
      </c>
      <c r="B146" s="3">
        <v>0</v>
      </c>
      <c r="C146" s="3" t="s">
        <v>130</v>
      </c>
      <c r="D146" s="3" t="s">
        <v>47</v>
      </c>
      <c r="E146" s="3">
        <v>0</v>
      </c>
      <c r="F146" s="3">
        <v>0</v>
      </c>
      <c r="G146" s="3">
        <v>0</v>
      </c>
      <c r="H146" s="3"/>
    </row>
    <row r="147" spans="1:8" ht="11.25" customHeight="1" x14ac:dyDescent="0.2">
      <c r="A147" s="3" t="s">
        <v>172</v>
      </c>
      <c r="B147" s="3">
        <v>0</v>
      </c>
      <c r="C147" s="3" t="s">
        <v>130</v>
      </c>
      <c r="D147" s="3" t="s">
        <v>47</v>
      </c>
      <c r="E147" s="3">
        <v>0</v>
      </c>
      <c r="F147" s="3">
        <v>0</v>
      </c>
      <c r="G147" s="3">
        <v>0</v>
      </c>
      <c r="H147" s="3"/>
    </row>
    <row r="148" spans="1:8" ht="11.25" customHeight="1" x14ac:dyDescent="0.2">
      <c r="A148" s="3" t="s">
        <v>173</v>
      </c>
      <c r="B148" s="3">
        <v>0</v>
      </c>
      <c r="C148" s="3" t="s">
        <v>130</v>
      </c>
      <c r="D148" s="3" t="s">
        <v>47</v>
      </c>
      <c r="E148" s="3">
        <v>0</v>
      </c>
      <c r="F148" s="3">
        <v>0</v>
      </c>
      <c r="G148" s="3">
        <v>0</v>
      </c>
      <c r="H148" s="3"/>
    </row>
    <row r="149" spans="1:8" ht="11.25" customHeight="1" x14ac:dyDescent="0.2">
      <c r="A149" s="3" t="s">
        <v>174</v>
      </c>
      <c r="B149" s="3">
        <v>0</v>
      </c>
      <c r="C149" s="3" t="s">
        <v>130</v>
      </c>
      <c r="D149" s="3" t="s">
        <v>47</v>
      </c>
      <c r="E149" s="3">
        <v>0</v>
      </c>
      <c r="F149" s="3">
        <v>0</v>
      </c>
      <c r="G149" s="3">
        <v>0</v>
      </c>
      <c r="H149" s="3"/>
    </row>
    <row r="150" spans="1:8" ht="11.25" customHeight="1" x14ac:dyDescent="0.2">
      <c r="A150" s="3" t="s">
        <v>175</v>
      </c>
      <c r="B150" s="3">
        <v>0</v>
      </c>
      <c r="C150" s="3" t="s">
        <v>130</v>
      </c>
      <c r="D150" s="3" t="s">
        <v>47</v>
      </c>
      <c r="E150" s="3">
        <v>0</v>
      </c>
      <c r="F150" s="3">
        <v>0</v>
      </c>
      <c r="G150" s="3">
        <v>0</v>
      </c>
      <c r="H150" s="3"/>
    </row>
    <row r="151" spans="1:8" ht="11.25" customHeight="1" x14ac:dyDescent="0.2">
      <c r="A151" s="3" t="s">
        <v>176</v>
      </c>
      <c r="B151" s="3">
        <v>0</v>
      </c>
      <c r="C151" s="3" t="s">
        <v>130</v>
      </c>
      <c r="D151" s="3" t="s">
        <v>47</v>
      </c>
      <c r="E151" s="3">
        <v>0</v>
      </c>
      <c r="F151" s="3">
        <v>0</v>
      </c>
      <c r="G151" s="3">
        <v>0</v>
      </c>
      <c r="H151" s="3"/>
    </row>
    <row r="152" spans="1:8" ht="11.25" customHeight="1" x14ac:dyDescent="0.2">
      <c r="A152" s="3" t="s">
        <v>177</v>
      </c>
      <c r="B152" s="3">
        <v>1</v>
      </c>
      <c r="C152" s="3" t="s">
        <v>10</v>
      </c>
      <c r="D152" s="3" t="s">
        <v>47</v>
      </c>
      <c r="E152" s="3">
        <v>0</v>
      </c>
      <c r="F152" s="3">
        <v>0</v>
      </c>
      <c r="G152" s="3">
        <v>53.39</v>
      </c>
      <c r="H152" s="3"/>
    </row>
    <row r="153" spans="1:8" ht="11.25" customHeight="1" x14ac:dyDescent="0.2">
      <c r="A153" s="3" t="s">
        <v>178</v>
      </c>
      <c r="B153" s="3">
        <v>1</v>
      </c>
      <c r="C153" s="3" t="s">
        <v>10</v>
      </c>
      <c r="D153" s="3" t="s">
        <v>47</v>
      </c>
      <c r="E153" s="3">
        <v>0</v>
      </c>
      <c r="F153" s="3">
        <v>0</v>
      </c>
      <c r="G153" s="3">
        <v>8.9</v>
      </c>
      <c r="H153" s="3"/>
    </row>
    <row r="154" spans="1:8" s="10" customFormat="1" ht="11.25" customHeight="1" x14ac:dyDescent="0.2">
      <c r="A154" s="30" t="s">
        <v>179</v>
      </c>
      <c r="B154" s="30"/>
      <c r="C154" s="30"/>
      <c r="D154" s="30"/>
      <c r="E154" s="30"/>
      <c r="F154" s="30"/>
      <c r="G154" s="9">
        <f>SUM(G111:G153)</f>
        <v>1089.6500000000003</v>
      </c>
      <c r="H154" s="9"/>
    </row>
    <row r="155" spans="1:8" ht="11.25" customHeight="1" x14ac:dyDescent="0.2">
      <c r="A155" s="31" t="s">
        <v>180</v>
      </c>
      <c r="B155" s="31"/>
      <c r="C155" s="31"/>
      <c r="D155" s="31"/>
      <c r="E155" s="31"/>
      <c r="F155" s="31"/>
      <c r="G155" s="31"/>
      <c r="H155" s="31"/>
    </row>
    <row r="156" spans="1:8" ht="11.25" customHeight="1" x14ac:dyDescent="0.2">
      <c r="A156" s="3" t="s">
        <v>181</v>
      </c>
      <c r="B156" s="3">
        <v>365</v>
      </c>
      <c r="C156" s="3" t="s">
        <v>155</v>
      </c>
      <c r="D156" s="3" t="s">
        <v>19</v>
      </c>
      <c r="E156" s="3">
        <v>12</v>
      </c>
      <c r="F156" s="3">
        <v>116.64</v>
      </c>
      <c r="G156" s="3">
        <v>510.9</v>
      </c>
      <c r="H156" s="3" t="s">
        <v>155</v>
      </c>
    </row>
    <row r="157" spans="1:8" s="10" customFormat="1" ht="11.25" customHeight="1" x14ac:dyDescent="0.2">
      <c r="A157" s="30" t="s">
        <v>182</v>
      </c>
      <c r="B157" s="30"/>
      <c r="C157" s="30"/>
      <c r="D157" s="30"/>
      <c r="E157" s="30"/>
      <c r="F157" s="30"/>
      <c r="G157" s="9">
        <f>SUM(G156)</f>
        <v>510.9</v>
      </c>
      <c r="H157" s="9"/>
    </row>
    <row r="158" spans="1:8" ht="11.25" customHeight="1" x14ac:dyDescent="0.2">
      <c r="A158" s="31" t="s">
        <v>183</v>
      </c>
      <c r="B158" s="31"/>
      <c r="C158" s="31"/>
      <c r="D158" s="31"/>
      <c r="E158" s="31"/>
      <c r="F158" s="31"/>
      <c r="G158" s="31"/>
      <c r="H158" s="31"/>
    </row>
    <row r="159" spans="1:8" ht="11.25" customHeight="1" x14ac:dyDescent="0.2">
      <c r="A159" s="3" t="s">
        <v>184</v>
      </c>
      <c r="B159" s="3">
        <v>0</v>
      </c>
      <c r="C159" s="3" t="s">
        <v>130</v>
      </c>
      <c r="D159" s="3" t="s">
        <v>70</v>
      </c>
      <c r="E159" s="3">
        <v>0</v>
      </c>
      <c r="F159" s="3">
        <v>0</v>
      </c>
      <c r="G159" s="3">
        <v>0</v>
      </c>
      <c r="H159" s="3"/>
    </row>
    <row r="160" spans="1:8" ht="11.25" customHeight="1" x14ac:dyDescent="0.2">
      <c r="A160" s="3" t="s">
        <v>185</v>
      </c>
      <c r="B160" s="3">
        <v>12</v>
      </c>
      <c r="C160" s="3" t="s">
        <v>10</v>
      </c>
      <c r="D160" s="3" t="s">
        <v>70</v>
      </c>
      <c r="E160" s="3">
        <v>6</v>
      </c>
      <c r="F160" s="3">
        <v>1404.44</v>
      </c>
      <c r="G160" s="3">
        <v>101.12</v>
      </c>
      <c r="H160" s="3" t="s">
        <v>23</v>
      </c>
    </row>
    <row r="161" spans="1:8" ht="11.25" customHeight="1" x14ac:dyDescent="0.2">
      <c r="A161" s="3" t="s">
        <v>186</v>
      </c>
      <c r="B161" s="3">
        <v>0</v>
      </c>
      <c r="C161" s="3" t="s">
        <v>40</v>
      </c>
      <c r="D161" s="3" t="s">
        <v>70</v>
      </c>
      <c r="E161" s="3">
        <v>0</v>
      </c>
      <c r="F161" s="3">
        <v>0</v>
      </c>
      <c r="G161" s="3">
        <v>0</v>
      </c>
      <c r="H161" s="3" t="s">
        <v>42</v>
      </c>
    </row>
    <row r="162" spans="1:8" s="10" customFormat="1" ht="11.25" customHeight="1" x14ac:dyDescent="0.2">
      <c r="A162" s="30" t="s">
        <v>187</v>
      </c>
      <c r="B162" s="30"/>
      <c r="C162" s="30"/>
      <c r="D162" s="30"/>
      <c r="E162" s="30"/>
      <c r="F162" s="30"/>
      <c r="G162" s="9">
        <f>SUM(G159:G161)</f>
        <v>101.12</v>
      </c>
      <c r="H162" s="9"/>
    </row>
    <row r="163" spans="1:8" ht="11.25" customHeight="1" x14ac:dyDescent="0.2">
      <c r="A163" s="31" t="s">
        <v>188</v>
      </c>
      <c r="B163" s="31"/>
      <c r="C163" s="31"/>
      <c r="D163" s="31"/>
      <c r="E163" s="31"/>
      <c r="F163" s="31"/>
      <c r="G163" s="31"/>
      <c r="H163" s="31"/>
    </row>
    <row r="164" spans="1:8" ht="11.25" customHeight="1" x14ac:dyDescent="0.2">
      <c r="A164" s="3" t="s">
        <v>189</v>
      </c>
      <c r="B164" s="3">
        <v>1</v>
      </c>
      <c r="C164" s="3" t="s">
        <v>10</v>
      </c>
      <c r="D164" s="3" t="s">
        <v>70</v>
      </c>
      <c r="E164" s="3">
        <v>0</v>
      </c>
      <c r="F164" s="3">
        <v>0</v>
      </c>
      <c r="G164" s="3">
        <v>12.51</v>
      </c>
      <c r="H164" s="3"/>
    </row>
    <row r="165" spans="1:8" ht="11.25" customHeight="1" x14ac:dyDescent="0.2">
      <c r="A165" s="3" t="s">
        <v>190</v>
      </c>
      <c r="B165" s="3">
        <v>0</v>
      </c>
      <c r="C165" s="3" t="s">
        <v>130</v>
      </c>
      <c r="D165" s="3" t="s">
        <v>70</v>
      </c>
      <c r="E165" s="3">
        <v>0</v>
      </c>
      <c r="F165" s="3">
        <v>0</v>
      </c>
      <c r="G165" s="3">
        <v>0</v>
      </c>
      <c r="H165" s="3"/>
    </row>
    <row r="166" spans="1:8" ht="11.25" customHeight="1" x14ac:dyDescent="0.2">
      <c r="A166" s="3" t="s">
        <v>191</v>
      </c>
      <c r="B166" s="3">
        <v>0</v>
      </c>
      <c r="C166" s="3" t="s">
        <v>130</v>
      </c>
      <c r="D166" s="3" t="s">
        <v>70</v>
      </c>
      <c r="E166" s="3">
        <v>0</v>
      </c>
      <c r="F166" s="3">
        <v>0</v>
      </c>
      <c r="G166" s="3">
        <v>0</v>
      </c>
      <c r="H166" s="3"/>
    </row>
    <row r="167" spans="1:8" s="10" customFormat="1" ht="11.25" customHeight="1" x14ac:dyDescent="0.2">
      <c r="A167" s="30" t="s">
        <v>192</v>
      </c>
      <c r="B167" s="30"/>
      <c r="C167" s="30"/>
      <c r="D167" s="30"/>
      <c r="E167" s="30"/>
      <c r="F167" s="30"/>
      <c r="G167" s="9">
        <f>SUM(G164:G166)</f>
        <v>12.51</v>
      </c>
      <c r="H167" s="9"/>
    </row>
    <row r="168" spans="1:8" ht="11.25" customHeight="1" x14ac:dyDescent="0.2">
      <c r="A168" s="31" t="s">
        <v>193</v>
      </c>
      <c r="B168" s="31"/>
      <c r="C168" s="31"/>
      <c r="D168" s="31"/>
      <c r="E168" s="31"/>
      <c r="F168" s="31"/>
      <c r="G168" s="31"/>
      <c r="H168" s="31"/>
    </row>
    <row r="169" spans="1:8" ht="11.25" customHeight="1" x14ac:dyDescent="0.2">
      <c r="A169" s="3" t="s">
        <v>194</v>
      </c>
      <c r="B169" s="3">
        <v>1</v>
      </c>
      <c r="C169" s="3" t="s">
        <v>10</v>
      </c>
      <c r="D169" s="3" t="s">
        <v>70</v>
      </c>
      <c r="E169" s="3">
        <v>0</v>
      </c>
      <c r="F169" s="3">
        <v>0</v>
      </c>
      <c r="G169" s="3">
        <v>0</v>
      </c>
      <c r="H169" s="3" t="s">
        <v>25</v>
      </c>
    </row>
    <row r="170" spans="1:8" ht="11.25" customHeight="1" x14ac:dyDescent="0.2">
      <c r="A170" s="3" t="s">
        <v>195</v>
      </c>
      <c r="B170" s="3">
        <v>1</v>
      </c>
      <c r="C170" s="3" t="s">
        <v>130</v>
      </c>
      <c r="D170" s="3" t="s">
        <v>70</v>
      </c>
      <c r="E170" s="3">
        <v>0</v>
      </c>
      <c r="F170" s="3">
        <v>0</v>
      </c>
      <c r="G170" s="3">
        <v>0</v>
      </c>
      <c r="H170" s="3"/>
    </row>
    <row r="171" spans="1:8" s="10" customFormat="1" ht="11.25" customHeight="1" x14ac:dyDescent="0.2">
      <c r="A171" s="30" t="s">
        <v>196</v>
      </c>
      <c r="B171" s="30"/>
      <c r="C171" s="30"/>
      <c r="D171" s="30"/>
      <c r="E171" s="30"/>
      <c r="F171" s="30"/>
      <c r="G171" s="9">
        <f>SUM(G169:G170)</f>
        <v>0</v>
      </c>
      <c r="H171" s="9"/>
    </row>
    <row r="172" spans="1:8" ht="11.25" customHeight="1" x14ac:dyDescent="0.2">
      <c r="A172" s="31" t="s">
        <v>197</v>
      </c>
      <c r="B172" s="31"/>
      <c r="C172" s="31"/>
      <c r="D172" s="31"/>
      <c r="E172" s="31"/>
      <c r="F172" s="31"/>
      <c r="G172" s="31"/>
      <c r="H172" s="31"/>
    </row>
    <row r="173" spans="1:8" ht="11.25" customHeight="1" x14ac:dyDescent="0.2">
      <c r="A173" s="3" t="s">
        <v>198</v>
      </c>
      <c r="B173" s="3">
        <v>365</v>
      </c>
      <c r="C173" s="3" t="s">
        <v>199</v>
      </c>
      <c r="D173" s="3" t="s">
        <v>70</v>
      </c>
      <c r="E173" s="3">
        <v>0</v>
      </c>
      <c r="F173" s="3">
        <v>0</v>
      </c>
      <c r="G173" s="3">
        <v>9.25</v>
      </c>
      <c r="H173" s="3" t="s">
        <v>199</v>
      </c>
    </row>
    <row r="174" spans="1:8" ht="11.25" customHeight="1" x14ac:dyDescent="0.2">
      <c r="A174" s="3" t="s">
        <v>200</v>
      </c>
      <c r="B174" s="3">
        <v>0</v>
      </c>
      <c r="C174" s="3" t="s">
        <v>199</v>
      </c>
      <c r="D174" s="3" t="s">
        <v>70</v>
      </c>
      <c r="E174" s="3">
        <v>0</v>
      </c>
      <c r="F174" s="3">
        <v>0</v>
      </c>
      <c r="G174" s="3">
        <v>8.5399999999999991</v>
      </c>
      <c r="H174" s="3" t="s">
        <v>199</v>
      </c>
    </row>
    <row r="175" spans="1:8" s="10" customFormat="1" ht="11.25" customHeight="1" x14ac:dyDescent="0.2">
      <c r="A175" s="30" t="s">
        <v>201</v>
      </c>
      <c r="B175" s="30"/>
      <c r="C175" s="30"/>
      <c r="D175" s="30"/>
      <c r="E175" s="30"/>
      <c r="F175" s="30"/>
      <c r="G175" s="9">
        <f>SUM(G173:G174)</f>
        <v>17.79</v>
      </c>
      <c r="H175" s="9"/>
    </row>
    <row r="176" spans="1:8" ht="11.25" customHeight="1" x14ac:dyDescent="0.2">
      <c r="A176" s="31" t="s">
        <v>202</v>
      </c>
      <c r="B176" s="31"/>
      <c r="C176" s="31"/>
      <c r="D176" s="31"/>
      <c r="E176" s="31"/>
      <c r="F176" s="31"/>
      <c r="G176" s="31"/>
      <c r="H176" s="31"/>
    </row>
    <row r="177" spans="1:8" ht="11.25" customHeight="1" x14ac:dyDescent="0.2">
      <c r="A177" s="3" t="s">
        <v>203</v>
      </c>
      <c r="B177" s="3">
        <v>0</v>
      </c>
      <c r="C177" s="3" t="s">
        <v>130</v>
      </c>
      <c r="D177" s="3"/>
      <c r="E177" s="3">
        <v>0</v>
      </c>
      <c r="F177" s="3">
        <v>0</v>
      </c>
      <c r="G177" s="3">
        <v>327.17</v>
      </c>
      <c r="H177" s="3"/>
    </row>
    <row r="178" spans="1:8" s="10" customFormat="1" ht="11.25" customHeight="1" x14ac:dyDescent="0.2">
      <c r="A178" s="30" t="s">
        <v>204</v>
      </c>
      <c r="B178" s="30"/>
      <c r="C178" s="30"/>
      <c r="D178" s="30"/>
      <c r="E178" s="30"/>
      <c r="F178" s="30"/>
      <c r="G178" s="9">
        <f>SUM(G177)</f>
        <v>327.17</v>
      </c>
      <c r="H178" s="9"/>
    </row>
    <row r="179" spans="1:8" ht="11.25" customHeight="1" x14ac:dyDescent="0.2">
      <c r="A179" s="31" t="s">
        <v>205</v>
      </c>
      <c r="B179" s="31"/>
      <c r="C179" s="31"/>
      <c r="D179" s="31"/>
      <c r="E179" s="31"/>
      <c r="F179" s="31"/>
      <c r="G179" s="31"/>
      <c r="H179" s="31"/>
    </row>
    <row r="180" spans="1:8" ht="11.25" customHeight="1" x14ac:dyDescent="0.2">
      <c r="A180" s="31" t="s">
        <v>53</v>
      </c>
      <c r="B180" s="31"/>
      <c r="C180" s="31"/>
      <c r="D180" s="31"/>
      <c r="E180" s="31"/>
      <c r="F180" s="31"/>
      <c r="G180" s="31"/>
      <c r="H180" s="31"/>
    </row>
    <row r="181" spans="1:8" ht="11.25" customHeight="1" x14ac:dyDescent="0.2">
      <c r="A181" s="3" t="s">
        <v>206</v>
      </c>
      <c r="B181" s="3">
        <v>0</v>
      </c>
      <c r="C181" s="3" t="s">
        <v>130</v>
      </c>
      <c r="D181" s="3" t="s">
        <v>47</v>
      </c>
      <c r="E181" s="3">
        <v>0</v>
      </c>
      <c r="F181" s="3">
        <v>0</v>
      </c>
      <c r="G181" s="3">
        <v>192.04</v>
      </c>
      <c r="H181" s="3"/>
    </row>
    <row r="182" spans="1:8" ht="11.25" customHeight="1" x14ac:dyDescent="0.2">
      <c r="A182" s="3" t="s">
        <v>207</v>
      </c>
      <c r="B182" s="3">
        <v>0</v>
      </c>
      <c r="C182" s="3" t="s">
        <v>130</v>
      </c>
      <c r="D182" s="3" t="s">
        <v>47</v>
      </c>
      <c r="E182" s="3">
        <v>0</v>
      </c>
      <c r="F182" s="3">
        <v>0</v>
      </c>
      <c r="G182" s="3">
        <v>0</v>
      </c>
      <c r="H182" s="3"/>
    </row>
    <row r="183" spans="1:8" ht="11.25" customHeight="1" x14ac:dyDescent="0.2">
      <c r="A183" s="3" t="s">
        <v>208</v>
      </c>
      <c r="B183" s="3">
        <v>0</v>
      </c>
      <c r="C183" s="3" t="s">
        <v>130</v>
      </c>
      <c r="D183" s="3" t="s">
        <v>47</v>
      </c>
      <c r="E183" s="3">
        <v>0</v>
      </c>
      <c r="F183" s="3">
        <v>0</v>
      </c>
      <c r="G183" s="3">
        <v>0</v>
      </c>
      <c r="H183" s="3"/>
    </row>
    <row r="184" spans="1:8" s="10" customFormat="1" ht="11.25" customHeight="1" x14ac:dyDescent="0.2">
      <c r="A184" s="30" t="s">
        <v>209</v>
      </c>
      <c r="B184" s="30"/>
      <c r="C184" s="30"/>
      <c r="D184" s="30"/>
      <c r="E184" s="30"/>
      <c r="F184" s="30"/>
      <c r="G184" s="9">
        <f>SUM(G181:G183)</f>
        <v>192.04</v>
      </c>
      <c r="H184" s="9"/>
    </row>
    <row r="185" spans="1:8" ht="11.25" customHeight="1" x14ac:dyDescent="0.2">
      <c r="A185" s="31" t="s">
        <v>210</v>
      </c>
      <c r="B185" s="31"/>
      <c r="C185" s="31"/>
      <c r="D185" s="31"/>
      <c r="E185" s="31"/>
      <c r="F185" s="31"/>
      <c r="G185" s="31"/>
      <c r="H185" s="31"/>
    </row>
    <row r="186" spans="1:8" ht="11.25" customHeight="1" x14ac:dyDescent="0.2">
      <c r="A186" s="3" t="s">
        <v>211</v>
      </c>
      <c r="B186" s="3">
        <v>1</v>
      </c>
      <c r="C186" s="3" t="s">
        <v>10</v>
      </c>
      <c r="D186" s="3" t="s">
        <v>70</v>
      </c>
      <c r="E186" s="3">
        <v>0</v>
      </c>
      <c r="F186" s="3">
        <v>0</v>
      </c>
      <c r="G186" s="3">
        <v>23.73</v>
      </c>
      <c r="H186" s="3" t="s">
        <v>25</v>
      </c>
    </row>
    <row r="187" spans="1:8" ht="11.25" customHeight="1" x14ac:dyDescent="0.2">
      <c r="A187" s="3" t="s">
        <v>212</v>
      </c>
      <c r="B187" s="3">
        <v>1</v>
      </c>
      <c r="C187" s="3" t="s">
        <v>130</v>
      </c>
      <c r="D187" s="3" t="s">
        <v>70</v>
      </c>
      <c r="E187" s="3">
        <v>0</v>
      </c>
      <c r="F187" s="3">
        <v>0</v>
      </c>
      <c r="G187" s="3">
        <v>11.9</v>
      </c>
      <c r="H187" s="3"/>
    </row>
    <row r="188" spans="1:8" ht="11.25" customHeight="1" x14ac:dyDescent="0.2">
      <c r="A188" s="3" t="s">
        <v>213</v>
      </c>
      <c r="B188" s="3">
        <v>1</v>
      </c>
      <c r="C188" s="3" t="s">
        <v>214</v>
      </c>
      <c r="D188" s="3" t="s">
        <v>19</v>
      </c>
      <c r="E188" s="3">
        <v>0</v>
      </c>
      <c r="F188" s="3">
        <v>0</v>
      </c>
      <c r="G188" s="3">
        <v>0</v>
      </c>
      <c r="H188" s="3" t="s">
        <v>215</v>
      </c>
    </row>
    <row r="189" spans="1:8" ht="11.25" customHeight="1" x14ac:dyDescent="0.2">
      <c r="A189" s="6" t="s">
        <v>53</v>
      </c>
      <c r="B189" s="7"/>
      <c r="C189" s="7"/>
      <c r="D189" s="7"/>
      <c r="E189" s="7"/>
      <c r="F189" s="7"/>
      <c r="G189" s="7"/>
      <c r="H189" s="8"/>
    </row>
    <row r="190" spans="1:8" ht="11.25" customHeight="1" x14ac:dyDescent="0.2">
      <c r="A190" s="3" t="s">
        <v>216</v>
      </c>
      <c r="B190" s="3">
        <v>0</v>
      </c>
      <c r="C190" s="3" t="s">
        <v>130</v>
      </c>
      <c r="D190" s="3" t="s">
        <v>47</v>
      </c>
      <c r="E190" s="3">
        <v>0</v>
      </c>
      <c r="F190" s="3">
        <v>0</v>
      </c>
      <c r="G190" s="3">
        <v>0</v>
      </c>
      <c r="H190" s="3"/>
    </row>
    <row r="191" spans="1:8" ht="11.25" customHeight="1" x14ac:dyDescent="0.2">
      <c r="A191" s="3" t="s">
        <v>217</v>
      </c>
      <c r="B191" s="3">
        <v>0</v>
      </c>
      <c r="C191" s="3" t="s">
        <v>130</v>
      </c>
      <c r="D191" s="3" t="s">
        <v>47</v>
      </c>
      <c r="E191" s="3">
        <v>0</v>
      </c>
      <c r="F191" s="3">
        <v>0</v>
      </c>
      <c r="G191" s="3">
        <v>0</v>
      </c>
      <c r="H191" s="3"/>
    </row>
    <row r="192" spans="1:8" ht="11.25" customHeight="1" x14ac:dyDescent="0.2">
      <c r="A192" s="3" t="s">
        <v>218</v>
      </c>
      <c r="B192" s="3">
        <v>0</v>
      </c>
      <c r="C192" s="3" t="s">
        <v>130</v>
      </c>
      <c r="D192" s="3" t="s">
        <v>47</v>
      </c>
      <c r="E192" s="3">
        <v>0</v>
      </c>
      <c r="F192" s="3">
        <v>0</v>
      </c>
      <c r="G192" s="3">
        <v>0</v>
      </c>
      <c r="H192" s="3"/>
    </row>
    <row r="193" spans="1:8" s="10" customFormat="1" ht="11.25" customHeight="1" x14ac:dyDescent="0.2">
      <c r="A193" s="30" t="s">
        <v>219</v>
      </c>
      <c r="B193" s="30"/>
      <c r="C193" s="30"/>
      <c r="D193" s="30"/>
      <c r="E193" s="30"/>
      <c r="F193" s="30"/>
      <c r="G193" s="9">
        <f>SUM(G186:G192)</f>
        <v>35.630000000000003</v>
      </c>
      <c r="H193" s="9"/>
    </row>
    <row r="194" spans="1:8" ht="11.25" customHeight="1" x14ac:dyDescent="0.2">
      <c r="A194" s="31" t="s">
        <v>220</v>
      </c>
      <c r="B194" s="31"/>
      <c r="C194" s="31"/>
      <c r="D194" s="31"/>
      <c r="E194" s="31"/>
      <c r="F194" s="31"/>
      <c r="G194" s="31"/>
      <c r="H194" s="31"/>
    </row>
    <row r="195" spans="1:8" ht="11.25" customHeight="1" x14ac:dyDescent="0.2">
      <c r="A195" s="3" t="s">
        <v>221</v>
      </c>
      <c r="B195" s="3">
        <v>1</v>
      </c>
      <c r="C195" s="3" t="s">
        <v>130</v>
      </c>
      <c r="D195" s="3" t="s">
        <v>11</v>
      </c>
      <c r="E195" s="3">
        <v>0</v>
      </c>
      <c r="F195" s="3">
        <v>0</v>
      </c>
      <c r="G195" s="3">
        <v>0</v>
      </c>
      <c r="H195" s="3" t="s">
        <v>12</v>
      </c>
    </row>
    <row r="196" spans="1:8" ht="11.25" customHeight="1" x14ac:dyDescent="0.2">
      <c r="A196" s="3" t="s">
        <v>222</v>
      </c>
      <c r="B196" s="3">
        <v>1</v>
      </c>
      <c r="C196" s="3" t="s">
        <v>223</v>
      </c>
      <c r="D196" s="3" t="s">
        <v>11</v>
      </c>
      <c r="E196" s="3">
        <v>0</v>
      </c>
      <c r="F196" s="3">
        <v>0</v>
      </c>
      <c r="G196" s="3">
        <v>0</v>
      </c>
      <c r="H196" s="3" t="s">
        <v>224</v>
      </c>
    </row>
    <row r="197" spans="1:8" ht="11.25" customHeight="1" x14ac:dyDescent="0.2">
      <c r="A197" s="3" t="s">
        <v>225</v>
      </c>
      <c r="B197" s="3">
        <v>1</v>
      </c>
      <c r="C197" s="3" t="s">
        <v>130</v>
      </c>
      <c r="D197" s="3" t="s">
        <v>11</v>
      </c>
      <c r="E197" s="3">
        <v>0</v>
      </c>
      <c r="F197" s="3">
        <v>0</v>
      </c>
      <c r="G197" s="3">
        <v>0</v>
      </c>
      <c r="H197" s="3" t="s">
        <v>12</v>
      </c>
    </row>
    <row r="198" spans="1:8" ht="11.25" customHeight="1" x14ac:dyDescent="0.2">
      <c r="A198" s="3" t="s">
        <v>226</v>
      </c>
      <c r="B198" s="3">
        <v>0</v>
      </c>
      <c r="C198" s="3" t="s">
        <v>130</v>
      </c>
      <c r="D198" s="3" t="s">
        <v>70</v>
      </c>
      <c r="E198" s="3">
        <v>0</v>
      </c>
      <c r="F198" s="3">
        <v>0</v>
      </c>
      <c r="G198" s="3">
        <v>0</v>
      </c>
      <c r="H198" s="3"/>
    </row>
    <row r="199" spans="1:8" ht="11.25" customHeight="1" x14ac:dyDescent="0.2">
      <c r="A199" s="3" t="s">
        <v>227</v>
      </c>
      <c r="B199" s="3">
        <v>0</v>
      </c>
      <c r="C199" s="3" t="s">
        <v>130</v>
      </c>
      <c r="D199" s="3" t="s">
        <v>11</v>
      </c>
      <c r="E199" s="3">
        <v>0</v>
      </c>
      <c r="F199" s="3">
        <v>0</v>
      </c>
      <c r="G199" s="3">
        <v>0</v>
      </c>
      <c r="H199" s="3"/>
    </row>
    <row r="200" spans="1:8" ht="11.25" customHeight="1" x14ac:dyDescent="0.2">
      <c r="A200" s="3" t="s">
        <v>228</v>
      </c>
      <c r="B200" s="3">
        <v>0</v>
      </c>
      <c r="C200" s="3" t="s">
        <v>130</v>
      </c>
      <c r="D200" s="3" t="s">
        <v>11</v>
      </c>
      <c r="E200" s="3">
        <v>0</v>
      </c>
      <c r="F200" s="3">
        <v>0</v>
      </c>
      <c r="G200" s="3">
        <v>0</v>
      </c>
      <c r="H200" s="3"/>
    </row>
    <row r="201" spans="1:8" ht="11.25" customHeight="1" x14ac:dyDescent="0.2">
      <c r="A201" s="3" t="s">
        <v>229</v>
      </c>
      <c r="B201" s="3">
        <v>1</v>
      </c>
      <c r="C201" s="3" t="s">
        <v>10</v>
      </c>
      <c r="D201" s="3" t="s">
        <v>19</v>
      </c>
      <c r="E201" s="3">
        <v>0</v>
      </c>
      <c r="F201" s="3">
        <v>0</v>
      </c>
      <c r="G201" s="3">
        <v>0</v>
      </c>
      <c r="H201" s="3" t="s">
        <v>25</v>
      </c>
    </row>
    <row r="202" spans="1:8" ht="11.25" customHeight="1" x14ac:dyDescent="0.2">
      <c r="A202" s="3" t="s">
        <v>230</v>
      </c>
      <c r="B202" s="3">
        <v>1</v>
      </c>
      <c r="C202" s="3" t="s">
        <v>231</v>
      </c>
      <c r="D202" s="3" t="s">
        <v>70</v>
      </c>
      <c r="E202" s="3">
        <v>0</v>
      </c>
      <c r="F202" s="3">
        <v>0</v>
      </c>
      <c r="G202" s="3">
        <v>0</v>
      </c>
      <c r="H202" s="3" t="s">
        <v>231</v>
      </c>
    </row>
    <row r="203" spans="1:8" ht="11.25" customHeight="1" x14ac:dyDescent="0.2">
      <c r="A203" s="3" t="s">
        <v>232</v>
      </c>
      <c r="B203" s="3">
        <v>3</v>
      </c>
      <c r="C203" s="3" t="s">
        <v>233</v>
      </c>
      <c r="D203" s="3" t="s">
        <v>11</v>
      </c>
      <c r="E203" s="3">
        <v>0</v>
      </c>
      <c r="F203" s="3">
        <v>0</v>
      </c>
      <c r="G203" s="3">
        <v>0</v>
      </c>
      <c r="H203" s="3" t="s">
        <v>48</v>
      </c>
    </row>
    <row r="204" spans="1:8" ht="11.25" customHeight="1" x14ac:dyDescent="0.2">
      <c r="A204" s="3" t="s">
        <v>234</v>
      </c>
      <c r="B204" s="3">
        <v>3</v>
      </c>
      <c r="C204" s="3" t="s">
        <v>235</v>
      </c>
      <c r="D204" s="3" t="s">
        <v>11</v>
      </c>
      <c r="E204" s="3">
        <v>0</v>
      </c>
      <c r="F204" s="3">
        <v>0</v>
      </c>
      <c r="G204" s="3">
        <v>0</v>
      </c>
      <c r="H204" s="3" t="s">
        <v>236</v>
      </c>
    </row>
    <row r="205" spans="1:8" s="10" customFormat="1" ht="11.25" customHeight="1" x14ac:dyDescent="0.2">
      <c r="A205" s="30" t="s">
        <v>237</v>
      </c>
      <c r="B205" s="30"/>
      <c r="C205" s="30"/>
      <c r="D205" s="30"/>
      <c r="E205" s="30"/>
      <c r="F205" s="30"/>
      <c r="G205" s="9">
        <f>SUM(G195:G204)</f>
        <v>0</v>
      </c>
      <c r="H205" s="9"/>
    </row>
    <row r="206" spans="1:8" s="10" customFormat="1" ht="11.25" customHeight="1" x14ac:dyDescent="0.2">
      <c r="A206" s="30" t="s">
        <v>238</v>
      </c>
      <c r="B206" s="30"/>
      <c r="C206" s="30"/>
      <c r="D206" s="30"/>
      <c r="E206" s="30"/>
      <c r="F206" s="30"/>
      <c r="G206" s="9">
        <f>G36+G41+G44+G108+G154+G157+G162+G167+G171+G175+G178+G184+G193+G205</f>
        <v>4823.4040000000005</v>
      </c>
      <c r="H206" s="9"/>
    </row>
  </sheetData>
  <mergeCells count="37">
    <mergeCell ref="B3:C3"/>
    <mergeCell ref="A4:H4"/>
    <mergeCell ref="A36:F36"/>
    <mergeCell ref="A37:H37"/>
    <mergeCell ref="A41:F41"/>
    <mergeCell ref="A42:H42"/>
    <mergeCell ref="A44:F44"/>
    <mergeCell ref="A45:H45"/>
    <mergeCell ref="A108:F108"/>
    <mergeCell ref="A109:H109"/>
    <mergeCell ref="A110:H110"/>
    <mergeCell ref="A46:H46"/>
    <mergeCell ref="A47:G47"/>
    <mergeCell ref="A171:F171"/>
    <mergeCell ref="A172:H172"/>
    <mergeCell ref="A175:F175"/>
    <mergeCell ref="A154:F154"/>
    <mergeCell ref="A155:H155"/>
    <mergeCell ref="A157:F157"/>
    <mergeCell ref="A158:H158"/>
    <mergeCell ref="A162:F162"/>
    <mergeCell ref="A193:F193"/>
    <mergeCell ref="A194:H194"/>
    <mergeCell ref="A205:F205"/>
    <mergeCell ref="A206:F206"/>
    <mergeCell ref="A2:H2"/>
    <mergeCell ref="A77:F77"/>
    <mergeCell ref="A83:F83"/>
    <mergeCell ref="A176:H176"/>
    <mergeCell ref="A178:F178"/>
    <mergeCell ref="A179:H179"/>
    <mergeCell ref="A180:H180"/>
    <mergeCell ref="A184:F184"/>
    <mergeCell ref="A185:H185"/>
    <mergeCell ref="A163:H163"/>
    <mergeCell ref="A167:F167"/>
    <mergeCell ref="A168:H16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opLeftCell="A184" workbookViewId="0">
      <selection activeCell="A222" sqref="A222"/>
    </sheetView>
  </sheetViews>
  <sheetFormatPr defaultRowHeight="11.25" x14ac:dyDescent="0.2"/>
  <cols>
    <col min="1" max="1" width="52.42578125" style="4" customWidth="1"/>
    <col min="2" max="16384" width="9.140625" style="4"/>
  </cols>
  <sheetData>
    <row r="1" spans="1:9" s="1" customFormat="1" ht="15" customHeight="1" x14ac:dyDescent="0.25">
      <c r="A1" s="5" t="s">
        <v>240</v>
      </c>
    </row>
    <row r="2" spans="1:9" s="1" customFormat="1" ht="16.5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</row>
    <row r="3" spans="1:9" ht="11.25" customHeight="1" x14ac:dyDescent="0.2">
      <c r="A3" s="12" t="s">
        <v>1</v>
      </c>
      <c r="B3" s="6" t="s">
        <v>2</v>
      </c>
      <c r="C3" s="8"/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9" ht="11.25" customHeight="1" x14ac:dyDescent="0.2">
      <c r="A4" s="26" t="s">
        <v>245</v>
      </c>
      <c r="B4" s="12"/>
      <c r="C4" s="12"/>
      <c r="D4" s="12"/>
      <c r="E4" s="12"/>
      <c r="F4" s="12"/>
      <c r="G4" s="12">
        <v>511.64</v>
      </c>
      <c r="H4" s="12"/>
    </row>
    <row r="5" spans="1:9" ht="11.25" customHeight="1" x14ac:dyDescent="0.2">
      <c r="A5" s="6" t="s">
        <v>8</v>
      </c>
      <c r="B5" s="7"/>
      <c r="C5" s="7"/>
      <c r="D5" s="7"/>
      <c r="E5" s="7"/>
      <c r="F5" s="7"/>
      <c r="G5" s="7"/>
      <c r="H5" s="8"/>
    </row>
    <row r="6" spans="1:9" ht="11.25" customHeight="1" x14ac:dyDescent="0.2">
      <c r="A6" s="3" t="s">
        <v>9</v>
      </c>
      <c r="B6" s="3">
        <v>300</v>
      </c>
      <c r="C6" s="3" t="s">
        <v>10</v>
      </c>
      <c r="D6" s="3" t="s">
        <v>11</v>
      </c>
      <c r="E6" s="3">
        <v>413.55</v>
      </c>
      <c r="F6" s="3">
        <v>2.42</v>
      </c>
      <c r="G6" s="23">
        <f t="shared" ref="G6:G25" si="0">ROUND(E6*F6*B6/1000,2)</f>
        <v>300.24</v>
      </c>
      <c r="H6" s="3" t="s">
        <v>12</v>
      </c>
      <c r="I6" s="4">
        <f>ROUND(F6*1.06,2)</f>
        <v>2.57</v>
      </c>
    </row>
    <row r="7" spans="1:9" ht="11.25" customHeight="1" x14ac:dyDescent="0.2">
      <c r="A7" s="3" t="s">
        <v>13</v>
      </c>
      <c r="B7" s="3">
        <v>12</v>
      </c>
      <c r="C7" s="3" t="s">
        <v>10</v>
      </c>
      <c r="D7" s="3" t="s">
        <v>11</v>
      </c>
      <c r="E7" s="3">
        <v>413.84</v>
      </c>
      <c r="F7" s="3">
        <v>3.42</v>
      </c>
      <c r="G7" s="23">
        <f t="shared" si="0"/>
        <v>16.98</v>
      </c>
      <c r="H7" s="3"/>
    </row>
    <row r="8" spans="1:9" ht="11.25" customHeight="1" x14ac:dyDescent="0.2">
      <c r="A8" s="3" t="s">
        <v>14</v>
      </c>
      <c r="B8" s="3">
        <v>52</v>
      </c>
      <c r="C8" s="3" t="s">
        <v>10</v>
      </c>
      <c r="D8" s="3" t="s">
        <v>11</v>
      </c>
      <c r="E8" s="3">
        <v>2070.64</v>
      </c>
      <c r="F8" s="3">
        <v>2.11</v>
      </c>
      <c r="G8" s="23">
        <f t="shared" si="0"/>
        <v>227.19</v>
      </c>
      <c r="H8" s="3" t="s">
        <v>15</v>
      </c>
    </row>
    <row r="9" spans="1:9" ht="11.25" customHeight="1" x14ac:dyDescent="0.2">
      <c r="A9" s="3" t="s">
        <v>16</v>
      </c>
      <c r="B9" s="3">
        <v>12</v>
      </c>
      <c r="C9" s="3" t="s">
        <v>10</v>
      </c>
      <c r="D9" s="3" t="s">
        <v>11</v>
      </c>
      <c r="E9" s="3">
        <v>2066.9</v>
      </c>
      <c r="F9" s="3">
        <v>2.69</v>
      </c>
      <c r="G9" s="23">
        <f t="shared" si="0"/>
        <v>66.72</v>
      </c>
      <c r="H9" s="3"/>
    </row>
    <row r="10" spans="1:9" ht="11.25" customHeight="1" x14ac:dyDescent="0.2">
      <c r="A10" s="3" t="s">
        <v>17</v>
      </c>
      <c r="B10" s="3">
        <v>300</v>
      </c>
      <c r="C10" s="3" t="s">
        <v>10</v>
      </c>
      <c r="D10" s="3" t="s">
        <v>11</v>
      </c>
      <c r="E10" s="3">
        <v>71.900000000000006</v>
      </c>
      <c r="F10" s="3">
        <v>3.26</v>
      </c>
      <c r="G10" s="23">
        <f t="shared" si="0"/>
        <v>70.319999999999993</v>
      </c>
      <c r="H10" s="3" t="s">
        <v>15</v>
      </c>
    </row>
    <row r="11" spans="1:9" ht="11.25" customHeight="1" x14ac:dyDescent="0.2">
      <c r="A11" s="3" t="s">
        <v>18</v>
      </c>
      <c r="B11" s="3">
        <v>52</v>
      </c>
      <c r="C11" s="3" t="s">
        <v>10</v>
      </c>
      <c r="D11" s="3" t="s">
        <v>19</v>
      </c>
      <c r="E11" s="3">
        <v>36</v>
      </c>
      <c r="F11" s="3">
        <v>20.81</v>
      </c>
      <c r="G11" s="23">
        <f t="shared" si="0"/>
        <v>38.96</v>
      </c>
      <c r="H11" s="3" t="s">
        <v>12</v>
      </c>
    </row>
    <row r="12" spans="1:9" ht="11.25" customHeight="1" x14ac:dyDescent="0.2">
      <c r="A12" s="3" t="s">
        <v>20</v>
      </c>
      <c r="B12" s="3">
        <v>300</v>
      </c>
      <c r="C12" s="3" t="s">
        <v>10</v>
      </c>
      <c r="D12" s="3" t="s">
        <v>11</v>
      </c>
      <c r="E12" s="3">
        <v>27</v>
      </c>
      <c r="F12" s="3">
        <v>3.45</v>
      </c>
      <c r="G12" s="23">
        <f t="shared" si="0"/>
        <v>27.95</v>
      </c>
      <c r="H12" s="3" t="s">
        <v>12</v>
      </c>
    </row>
    <row r="13" spans="1:9" ht="11.25" customHeight="1" x14ac:dyDescent="0.2">
      <c r="A13" s="3" t="s">
        <v>21</v>
      </c>
      <c r="B13" s="3">
        <v>0</v>
      </c>
      <c r="C13" s="3" t="s">
        <v>22</v>
      </c>
      <c r="D13" s="3" t="s">
        <v>11</v>
      </c>
      <c r="E13" s="3">
        <v>0</v>
      </c>
      <c r="F13" s="3">
        <v>0</v>
      </c>
      <c r="G13" s="23">
        <f t="shared" si="0"/>
        <v>0</v>
      </c>
      <c r="H13" s="3" t="s">
        <v>23</v>
      </c>
    </row>
    <row r="14" spans="1:9" ht="11.25" customHeight="1" x14ac:dyDescent="0.2">
      <c r="A14" s="3" t="s">
        <v>24</v>
      </c>
      <c r="B14" s="3">
        <v>1</v>
      </c>
      <c r="C14" s="3" t="s">
        <v>10</v>
      </c>
      <c r="D14" s="3" t="s">
        <v>11</v>
      </c>
      <c r="E14" s="3">
        <v>119</v>
      </c>
      <c r="F14" s="3">
        <v>8.8699999999999992</v>
      </c>
      <c r="G14" s="23">
        <f t="shared" si="0"/>
        <v>1.06</v>
      </c>
      <c r="H14" s="3" t="s">
        <v>25</v>
      </c>
    </row>
    <row r="15" spans="1:9" ht="11.25" customHeight="1" x14ac:dyDescent="0.2">
      <c r="A15" s="3" t="s">
        <v>26</v>
      </c>
      <c r="B15" s="3">
        <v>1</v>
      </c>
      <c r="C15" s="3" t="s">
        <v>10</v>
      </c>
      <c r="D15" s="3" t="s">
        <v>11</v>
      </c>
      <c r="E15" s="3">
        <v>13266.19</v>
      </c>
      <c r="F15" s="3">
        <v>2.95</v>
      </c>
      <c r="G15" s="23">
        <f t="shared" si="0"/>
        <v>39.14</v>
      </c>
      <c r="H15" s="3" t="s">
        <v>25</v>
      </c>
    </row>
    <row r="16" spans="1:9" ht="11.25" customHeight="1" x14ac:dyDescent="0.2">
      <c r="A16" s="3" t="s">
        <v>27</v>
      </c>
      <c r="B16" s="3">
        <v>1</v>
      </c>
      <c r="C16" s="3" t="s">
        <v>10</v>
      </c>
      <c r="D16" s="3" t="s">
        <v>11</v>
      </c>
      <c r="E16" s="3">
        <v>306</v>
      </c>
      <c r="F16" s="3">
        <v>1.83</v>
      </c>
      <c r="G16" s="23">
        <f t="shared" si="0"/>
        <v>0.56000000000000005</v>
      </c>
      <c r="H16" s="3" t="s">
        <v>25</v>
      </c>
    </row>
    <row r="17" spans="1:8" ht="11.25" customHeight="1" x14ac:dyDescent="0.2">
      <c r="A17" s="3" t="s">
        <v>28</v>
      </c>
      <c r="B17" s="3">
        <v>0</v>
      </c>
      <c r="C17" s="3" t="s">
        <v>10</v>
      </c>
      <c r="D17" s="3" t="s">
        <v>19</v>
      </c>
      <c r="E17" s="3">
        <v>0</v>
      </c>
      <c r="F17" s="3">
        <v>0</v>
      </c>
      <c r="G17" s="23">
        <f t="shared" si="0"/>
        <v>0</v>
      </c>
      <c r="H17" s="3" t="s">
        <v>25</v>
      </c>
    </row>
    <row r="18" spans="1:8" ht="11.25" customHeight="1" x14ac:dyDescent="0.2">
      <c r="A18" s="3" t="s">
        <v>29</v>
      </c>
      <c r="B18" s="3">
        <v>2</v>
      </c>
      <c r="C18" s="3" t="s">
        <v>10</v>
      </c>
      <c r="D18" s="3" t="s">
        <v>11</v>
      </c>
      <c r="E18" s="3">
        <v>8.61</v>
      </c>
      <c r="F18" s="3">
        <v>4.28</v>
      </c>
      <c r="G18" s="23">
        <f t="shared" si="0"/>
        <v>7.0000000000000007E-2</v>
      </c>
      <c r="H18" s="3" t="s">
        <v>30</v>
      </c>
    </row>
    <row r="19" spans="1:8" ht="11.25" customHeight="1" x14ac:dyDescent="0.2">
      <c r="A19" s="3" t="s">
        <v>31</v>
      </c>
      <c r="B19" s="3">
        <v>0</v>
      </c>
      <c r="C19" s="3" t="s">
        <v>10</v>
      </c>
      <c r="D19" s="3" t="s">
        <v>19</v>
      </c>
      <c r="E19" s="3">
        <v>0</v>
      </c>
      <c r="F19" s="3">
        <v>0</v>
      </c>
      <c r="G19" s="23">
        <f t="shared" si="0"/>
        <v>0</v>
      </c>
      <c r="H19" s="3" t="s">
        <v>25</v>
      </c>
    </row>
    <row r="20" spans="1:8" ht="11.25" customHeight="1" x14ac:dyDescent="0.2">
      <c r="A20" s="3" t="s">
        <v>32</v>
      </c>
      <c r="B20" s="3">
        <v>0</v>
      </c>
      <c r="C20" s="3" t="s">
        <v>10</v>
      </c>
      <c r="D20" s="3" t="s">
        <v>11</v>
      </c>
      <c r="E20" s="3">
        <v>0</v>
      </c>
      <c r="F20" s="3">
        <v>0</v>
      </c>
      <c r="G20" s="23">
        <f t="shared" si="0"/>
        <v>0</v>
      </c>
      <c r="H20" s="3" t="s">
        <v>25</v>
      </c>
    </row>
    <row r="21" spans="1:8" ht="11.25" customHeight="1" x14ac:dyDescent="0.2">
      <c r="A21" s="3" t="s">
        <v>33</v>
      </c>
      <c r="B21" s="3">
        <v>1</v>
      </c>
      <c r="C21" s="3" t="s">
        <v>10</v>
      </c>
      <c r="D21" s="3" t="s">
        <v>11</v>
      </c>
      <c r="E21" s="3">
        <v>144.4</v>
      </c>
      <c r="F21" s="3">
        <v>2.64</v>
      </c>
      <c r="G21" s="23">
        <f t="shared" si="0"/>
        <v>0.38</v>
      </c>
      <c r="H21" s="3" t="s">
        <v>25</v>
      </c>
    </row>
    <row r="22" spans="1:8" ht="11.25" customHeight="1" x14ac:dyDescent="0.2">
      <c r="A22" s="3" t="s">
        <v>34</v>
      </c>
      <c r="B22" s="3">
        <v>1</v>
      </c>
      <c r="C22" s="3" t="s">
        <v>10</v>
      </c>
      <c r="D22" s="3" t="s">
        <v>11</v>
      </c>
      <c r="E22" s="3">
        <v>72</v>
      </c>
      <c r="F22" s="3">
        <v>5.32</v>
      </c>
      <c r="G22" s="23">
        <f t="shared" si="0"/>
        <v>0.38</v>
      </c>
      <c r="H22" s="3" t="s">
        <v>30</v>
      </c>
    </row>
    <row r="23" spans="1:8" ht="11.25" customHeight="1" x14ac:dyDescent="0.2">
      <c r="A23" s="3" t="s">
        <v>35</v>
      </c>
      <c r="B23" s="3">
        <v>1</v>
      </c>
      <c r="C23" s="3" t="s">
        <v>10</v>
      </c>
      <c r="D23" s="3" t="s">
        <v>11</v>
      </c>
      <c r="E23" s="3">
        <v>144.4</v>
      </c>
      <c r="F23" s="3">
        <v>2.64</v>
      </c>
      <c r="G23" s="23">
        <f t="shared" si="0"/>
        <v>0.38</v>
      </c>
      <c r="H23" s="3" t="s">
        <v>25</v>
      </c>
    </row>
    <row r="24" spans="1:8" ht="11.25" customHeight="1" x14ac:dyDescent="0.2">
      <c r="A24" s="3" t="s">
        <v>36</v>
      </c>
      <c r="B24" s="3">
        <v>1</v>
      </c>
      <c r="C24" s="3" t="s">
        <v>10</v>
      </c>
      <c r="D24" s="3" t="s">
        <v>11</v>
      </c>
      <c r="E24" s="3">
        <v>24.6</v>
      </c>
      <c r="F24" s="3">
        <v>2.14</v>
      </c>
      <c r="G24" s="23">
        <f t="shared" si="0"/>
        <v>0.05</v>
      </c>
      <c r="H24" s="3" t="s">
        <v>25</v>
      </c>
    </row>
    <row r="25" spans="1:8" ht="11.25" customHeight="1" x14ac:dyDescent="0.2">
      <c r="A25" s="3" t="s">
        <v>37</v>
      </c>
      <c r="B25" s="3">
        <v>2</v>
      </c>
      <c r="C25" s="3" t="s">
        <v>10</v>
      </c>
      <c r="D25" s="3" t="s">
        <v>11</v>
      </c>
      <c r="E25" s="3">
        <v>2342</v>
      </c>
      <c r="F25" s="3">
        <v>2.15</v>
      </c>
      <c r="G25" s="23">
        <f t="shared" si="0"/>
        <v>10.07</v>
      </c>
      <c r="H25" s="3" t="s">
        <v>30</v>
      </c>
    </row>
    <row r="26" spans="1:8" ht="11.25" customHeight="1" x14ac:dyDescent="0.2">
      <c r="A26" s="6" t="s">
        <v>38</v>
      </c>
      <c r="B26" s="7"/>
      <c r="C26" s="7"/>
      <c r="D26" s="7"/>
      <c r="E26" s="7"/>
      <c r="F26" s="7"/>
      <c r="G26" s="7"/>
      <c r="H26" s="8"/>
    </row>
    <row r="27" spans="1:8" ht="11.25" customHeight="1" x14ac:dyDescent="0.2">
      <c r="A27" s="3" t="s">
        <v>39</v>
      </c>
      <c r="B27" s="3">
        <v>0</v>
      </c>
      <c r="C27" s="3" t="s">
        <v>40</v>
      </c>
      <c r="D27" s="3" t="s">
        <v>41</v>
      </c>
      <c r="E27" s="3">
        <v>0</v>
      </c>
      <c r="F27" s="3"/>
      <c r="G27" s="3">
        <v>0</v>
      </c>
      <c r="H27" s="3" t="s">
        <v>42</v>
      </c>
    </row>
    <row r="28" spans="1:8" ht="11.25" customHeight="1" x14ac:dyDescent="0.2">
      <c r="A28" s="3" t="s">
        <v>43</v>
      </c>
      <c r="B28" s="3">
        <v>0</v>
      </c>
      <c r="C28" s="3" t="s">
        <v>40</v>
      </c>
      <c r="D28" s="3" t="s">
        <v>19</v>
      </c>
      <c r="E28" s="3">
        <v>0</v>
      </c>
      <c r="F28" s="3"/>
      <c r="G28" s="3">
        <v>0</v>
      </c>
      <c r="H28" s="3" t="s">
        <v>42</v>
      </c>
    </row>
    <row r="29" spans="1:8" ht="11.25" customHeight="1" x14ac:dyDescent="0.2">
      <c r="A29" s="6" t="s">
        <v>44</v>
      </c>
      <c r="B29" s="7"/>
      <c r="C29" s="7"/>
      <c r="D29" s="7"/>
      <c r="E29" s="7"/>
      <c r="F29" s="7"/>
      <c r="G29" s="7"/>
      <c r="H29" s="8"/>
    </row>
    <row r="30" spans="1:8" ht="11.25" customHeight="1" x14ac:dyDescent="0.2">
      <c r="A30" s="3" t="s">
        <v>45</v>
      </c>
      <c r="B30" s="3">
        <v>5</v>
      </c>
      <c r="C30" s="3" t="s">
        <v>46</v>
      </c>
      <c r="D30" s="3" t="s">
        <v>47</v>
      </c>
      <c r="E30" s="3">
        <v>36</v>
      </c>
      <c r="F30" s="3">
        <v>210</v>
      </c>
      <c r="G30" s="23">
        <f t="shared" ref="G30" si="1">ROUND(E30*F30*B30/1000,2)</f>
        <v>37.799999999999997</v>
      </c>
      <c r="H30" s="3" t="s">
        <v>48</v>
      </c>
    </row>
    <row r="31" spans="1:8" ht="11.25" customHeight="1" x14ac:dyDescent="0.2">
      <c r="A31" s="3" t="s">
        <v>49</v>
      </c>
      <c r="B31" s="3">
        <v>0</v>
      </c>
      <c r="C31" s="3" t="s">
        <v>40</v>
      </c>
      <c r="D31" s="3" t="s">
        <v>47</v>
      </c>
      <c r="E31" s="3">
        <v>0</v>
      </c>
      <c r="F31" s="3"/>
      <c r="G31" s="3">
        <v>0</v>
      </c>
      <c r="H31" s="3" t="s">
        <v>50</v>
      </c>
    </row>
    <row r="32" spans="1:8" ht="11.25" customHeight="1" x14ac:dyDescent="0.2">
      <c r="A32" s="3" t="s">
        <v>51</v>
      </c>
      <c r="B32" s="3">
        <v>1</v>
      </c>
      <c r="C32" s="3" t="s">
        <v>10</v>
      </c>
      <c r="D32" s="3" t="s">
        <v>11</v>
      </c>
      <c r="E32" s="3">
        <v>1868</v>
      </c>
      <c r="F32" s="3">
        <v>1.77</v>
      </c>
      <c r="G32" s="23">
        <f t="shared" ref="G32:G33" si="2">ROUND(E32*F32*B32/1000,2)</f>
        <v>3.31</v>
      </c>
      <c r="H32" s="3" t="s">
        <v>25</v>
      </c>
    </row>
    <row r="33" spans="1:8" ht="11.25" customHeight="1" x14ac:dyDescent="0.2">
      <c r="A33" s="3" t="s">
        <v>52</v>
      </c>
      <c r="B33" s="3">
        <v>1</v>
      </c>
      <c r="C33" s="3" t="s">
        <v>10</v>
      </c>
      <c r="D33" s="3" t="s">
        <v>11</v>
      </c>
      <c r="E33" s="3">
        <v>1868</v>
      </c>
      <c r="F33" s="3">
        <v>1.77</v>
      </c>
      <c r="G33" s="23">
        <f t="shared" si="2"/>
        <v>3.31</v>
      </c>
      <c r="H33" s="3" t="s">
        <v>25</v>
      </c>
    </row>
    <row r="34" spans="1:8" ht="11.25" customHeight="1" x14ac:dyDescent="0.2">
      <c r="A34" s="6" t="s">
        <v>53</v>
      </c>
      <c r="B34" s="7"/>
      <c r="C34" s="7"/>
      <c r="D34" s="7"/>
      <c r="E34" s="7"/>
      <c r="F34" s="7"/>
      <c r="G34" s="7"/>
      <c r="H34" s="8"/>
    </row>
    <row r="35" spans="1:8" ht="11.25" customHeight="1" x14ac:dyDescent="0.2">
      <c r="A35" s="3" t="s">
        <v>54</v>
      </c>
      <c r="B35" s="3">
        <v>366</v>
      </c>
      <c r="C35" s="3" t="s">
        <v>10</v>
      </c>
      <c r="D35" s="3" t="s">
        <v>47</v>
      </c>
      <c r="E35" s="3">
        <v>31.02</v>
      </c>
      <c r="F35" s="3">
        <v>8.7899999999999991</v>
      </c>
      <c r="G35" s="23">
        <f t="shared" ref="G35:G36" si="3">ROUND(E35*F35*B35/1000,2)</f>
        <v>99.8</v>
      </c>
      <c r="H35" s="3"/>
    </row>
    <row r="36" spans="1:8" ht="11.25" customHeight="1" x14ac:dyDescent="0.2">
      <c r="A36" s="3" t="s">
        <v>55</v>
      </c>
      <c r="B36" s="3">
        <v>24</v>
      </c>
      <c r="C36" s="3" t="s">
        <v>10</v>
      </c>
      <c r="D36" s="3" t="s">
        <v>47</v>
      </c>
      <c r="E36" s="3">
        <v>108</v>
      </c>
      <c r="F36" s="3">
        <v>3.81</v>
      </c>
      <c r="G36" s="23">
        <f t="shared" si="3"/>
        <v>9.8800000000000008</v>
      </c>
      <c r="H36" s="3"/>
    </row>
    <row r="37" spans="1:8" s="10" customFormat="1" ht="11.25" customHeight="1" x14ac:dyDescent="0.2">
      <c r="A37" s="15" t="s">
        <v>56</v>
      </c>
      <c r="B37" s="16"/>
      <c r="C37" s="16"/>
      <c r="D37" s="16"/>
      <c r="E37" s="16"/>
      <c r="F37" s="17"/>
      <c r="G37" s="13">
        <f>SUM(G6:G36)</f>
        <v>954.54999999999984</v>
      </c>
      <c r="H37" s="13"/>
    </row>
    <row r="38" spans="1:8" ht="11.25" customHeight="1" x14ac:dyDescent="0.2">
      <c r="A38" s="6" t="s">
        <v>57</v>
      </c>
      <c r="B38" s="7"/>
      <c r="C38" s="7"/>
      <c r="D38" s="7"/>
      <c r="E38" s="7"/>
      <c r="F38" s="7"/>
      <c r="G38" s="7"/>
      <c r="H38" s="8"/>
    </row>
    <row r="39" spans="1:8" ht="11.25" customHeight="1" x14ac:dyDescent="0.2">
      <c r="A39" s="3" t="s">
        <v>58</v>
      </c>
      <c r="B39" s="3">
        <v>366</v>
      </c>
      <c r="C39" s="3" t="s">
        <v>10</v>
      </c>
      <c r="D39" s="3" t="s">
        <v>59</v>
      </c>
      <c r="E39" s="3">
        <v>3.33</v>
      </c>
      <c r="F39" s="3">
        <v>196.08</v>
      </c>
      <c r="G39" s="23">
        <f t="shared" ref="G39" si="4">ROUND(E39*F39*B39/1000,2)</f>
        <v>238.98</v>
      </c>
      <c r="H39" s="3" t="s">
        <v>12</v>
      </c>
    </row>
    <row r="40" spans="1:8" ht="11.25" customHeight="1" x14ac:dyDescent="0.2">
      <c r="A40" s="6" t="s">
        <v>53</v>
      </c>
      <c r="B40" s="7"/>
      <c r="C40" s="7"/>
      <c r="D40" s="7"/>
      <c r="E40" s="7"/>
      <c r="F40" s="7"/>
      <c r="G40" s="7"/>
      <c r="H40" s="8"/>
    </row>
    <row r="41" spans="1:8" ht="11.25" customHeight="1" x14ac:dyDescent="0.2">
      <c r="A41" s="3" t="s">
        <v>60</v>
      </c>
      <c r="B41" s="3">
        <v>366</v>
      </c>
      <c r="C41" s="3" t="s">
        <v>10</v>
      </c>
      <c r="D41" s="3" t="s">
        <v>47</v>
      </c>
      <c r="E41" s="3">
        <v>3.33</v>
      </c>
      <c r="F41" s="3">
        <v>316.38</v>
      </c>
      <c r="G41" s="23">
        <f t="shared" ref="G41" si="5">ROUND(E41*F41*B41/1000,2)</f>
        <v>385.6</v>
      </c>
      <c r="H41" s="3"/>
    </row>
    <row r="42" spans="1:8" s="10" customFormat="1" ht="11.25" customHeight="1" x14ac:dyDescent="0.2">
      <c r="A42" s="15" t="s">
        <v>61</v>
      </c>
      <c r="B42" s="16"/>
      <c r="C42" s="16"/>
      <c r="D42" s="16"/>
      <c r="E42" s="16"/>
      <c r="F42" s="17"/>
      <c r="G42" s="13">
        <f>SUM(G39:G41)</f>
        <v>624.58000000000004</v>
      </c>
      <c r="H42" s="13"/>
    </row>
    <row r="43" spans="1:8" ht="11.25" customHeight="1" x14ac:dyDescent="0.2">
      <c r="A43" s="6" t="s">
        <v>62</v>
      </c>
      <c r="B43" s="7"/>
      <c r="C43" s="7"/>
      <c r="D43" s="7"/>
      <c r="E43" s="7"/>
      <c r="F43" s="7"/>
      <c r="G43" s="7"/>
      <c r="H43" s="8"/>
    </row>
    <row r="44" spans="1:8" ht="11.25" customHeight="1" x14ac:dyDescent="0.2">
      <c r="A44" s="3" t="s">
        <v>63</v>
      </c>
      <c r="B44" s="3">
        <v>366</v>
      </c>
      <c r="C44" s="3" t="s">
        <v>10</v>
      </c>
      <c r="D44" s="3" t="s">
        <v>59</v>
      </c>
      <c r="E44" s="3">
        <v>1.046</v>
      </c>
      <c r="F44" s="3">
        <v>537.61</v>
      </c>
      <c r="G44" s="23">
        <f t="shared" ref="G44" si="6">ROUND(E44*F44*B44/1000,2)</f>
        <v>205.82</v>
      </c>
      <c r="H44" s="3"/>
    </row>
    <row r="45" spans="1:8" s="10" customFormat="1" ht="11.25" customHeight="1" x14ac:dyDescent="0.2">
      <c r="A45" s="15" t="s">
        <v>64</v>
      </c>
      <c r="B45" s="16"/>
      <c r="C45" s="16"/>
      <c r="D45" s="16"/>
      <c r="E45" s="16"/>
      <c r="F45" s="17"/>
      <c r="G45" s="13">
        <f>SUM(G44)</f>
        <v>205.82</v>
      </c>
      <c r="H45" s="13"/>
    </row>
    <row r="46" spans="1:8" ht="11.25" customHeight="1" x14ac:dyDescent="0.2">
      <c r="A46" s="6" t="s">
        <v>65</v>
      </c>
      <c r="B46" s="7"/>
      <c r="C46" s="7"/>
      <c r="D46" s="7"/>
      <c r="E46" s="7"/>
      <c r="F46" s="7"/>
      <c r="G46" s="7"/>
      <c r="H46" s="8"/>
    </row>
    <row r="47" spans="1:8" ht="11.25" customHeight="1" x14ac:dyDescent="0.2">
      <c r="A47" s="6" t="s">
        <v>66</v>
      </c>
      <c r="B47" s="7"/>
      <c r="C47" s="7"/>
      <c r="D47" s="7"/>
      <c r="E47" s="7"/>
      <c r="F47" s="7"/>
      <c r="G47" s="7"/>
      <c r="H47" s="8"/>
    </row>
    <row r="48" spans="1:8" ht="11.25" customHeight="1" x14ac:dyDescent="0.2">
      <c r="A48" s="6" t="s">
        <v>67</v>
      </c>
      <c r="B48" s="7"/>
      <c r="C48" s="7"/>
      <c r="D48" s="7"/>
      <c r="E48" s="7"/>
      <c r="F48" s="7"/>
      <c r="G48" s="8"/>
      <c r="H48" s="11"/>
    </row>
    <row r="49" spans="1:8" ht="11.25" customHeight="1" x14ac:dyDescent="0.2">
      <c r="A49" s="3" t="s">
        <v>68</v>
      </c>
      <c r="B49" s="3">
        <v>1</v>
      </c>
      <c r="C49" s="3" t="s">
        <v>69</v>
      </c>
      <c r="D49" s="3" t="s">
        <v>70</v>
      </c>
      <c r="E49" s="3">
        <v>0</v>
      </c>
      <c r="F49" s="3">
        <v>0</v>
      </c>
      <c r="G49" s="3">
        <v>0</v>
      </c>
      <c r="H49" s="3" t="s">
        <v>71</v>
      </c>
    </row>
    <row r="50" spans="1:8" ht="11.25" customHeight="1" x14ac:dyDescent="0.2">
      <c r="A50" s="3" t="s">
        <v>72</v>
      </c>
      <c r="B50" s="3">
        <v>1</v>
      </c>
      <c r="C50" s="3" t="s">
        <v>69</v>
      </c>
      <c r="D50" s="3" t="s">
        <v>70</v>
      </c>
      <c r="E50" s="3">
        <v>0</v>
      </c>
      <c r="F50" s="3">
        <v>0</v>
      </c>
      <c r="G50" s="3">
        <v>0</v>
      </c>
      <c r="H50" s="3" t="s">
        <v>71</v>
      </c>
    </row>
    <row r="51" spans="1:8" ht="11.25" customHeight="1" x14ac:dyDescent="0.2">
      <c r="A51" s="3" t="s">
        <v>73</v>
      </c>
      <c r="B51" s="3">
        <v>1</v>
      </c>
      <c r="C51" s="3" t="s">
        <v>69</v>
      </c>
      <c r="D51" s="3" t="s">
        <v>70</v>
      </c>
      <c r="E51" s="3">
        <v>0</v>
      </c>
      <c r="F51" s="3">
        <v>0</v>
      </c>
      <c r="G51" s="3">
        <v>0</v>
      </c>
      <c r="H51" s="3" t="s">
        <v>71</v>
      </c>
    </row>
    <row r="52" spans="1:8" ht="11.25" customHeight="1" x14ac:dyDescent="0.2">
      <c r="A52" s="3" t="s">
        <v>74</v>
      </c>
      <c r="B52" s="3">
        <v>1</v>
      </c>
      <c r="C52" s="3" t="s">
        <v>69</v>
      </c>
      <c r="D52" s="3" t="s">
        <v>70</v>
      </c>
      <c r="E52" s="3">
        <v>0</v>
      </c>
      <c r="F52" s="3">
        <v>0</v>
      </c>
      <c r="G52" s="3">
        <v>0</v>
      </c>
      <c r="H52" s="3" t="s">
        <v>71</v>
      </c>
    </row>
    <row r="53" spans="1:8" ht="11.25" customHeight="1" x14ac:dyDescent="0.2">
      <c r="A53" s="6" t="s">
        <v>75</v>
      </c>
      <c r="B53" s="7"/>
      <c r="C53" s="7"/>
      <c r="D53" s="7"/>
      <c r="E53" s="7"/>
      <c r="F53" s="7"/>
      <c r="G53" s="7"/>
      <c r="H53" s="8"/>
    </row>
    <row r="54" spans="1:8" ht="11.25" customHeight="1" x14ac:dyDescent="0.2">
      <c r="A54" s="3" t="s">
        <v>76</v>
      </c>
      <c r="B54" s="3">
        <v>1</v>
      </c>
      <c r="C54" s="3" t="s">
        <v>69</v>
      </c>
      <c r="D54" s="3" t="s">
        <v>41</v>
      </c>
      <c r="E54" s="3">
        <v>0</v>
      </c>
      <c r="F54" s="3">
        <v>0</v>
      </c>
      <c r="G54" s="24">
        <v>49.84</v>
      </c>
      <c r="H54" s="3" t="s">
        <v>71</v>
      </c>
    </row>
    <row r="55" spans="1:8" ht="11.25" customHeight="1" x14ac:dyDescent="0.2">
      <c r="A55" s="3" t="s">
        <v>77</v>
      </c>
      <c r="B55" s="3">
        <v>1</v>
      </c>
      <c r="C55" s="3" t="s">
        <v>69</v>
      </c>
      <c r="D55" s="3" t="s">
        <v>70</v>
      </c>
      <c r="E55" s="3">
        <v>0</v>
      </c>
      <c r="F55" s="3">
        <v>0</v>
      </c>
      <c r="G55" s="3">
        <v>0</v>
      </c>
      <c r="H55" s="3" t="s">
        <v>71</v>
      </c>
    </row>
    <row r="56" spans="1:8" ht="11.25" customHeight="1" x14ac:dyDescent="0.2">
      <c r="A56" s="3" t="s">
        <v>78</v>
      </c>
      <c r="B56" s="3">
        <v>1</v>
      </c>
      <c r="C56" s="3" t="s">
        <v>69</v>
      </c>
      <c r="D56" s="3" t="s">
        <v>47</v>
      </c>
      <c r="E56" s="3">
        <v>0</v>
      </c>
      <c r="F56" s="3">
        <v>0</v>
      </c>
      <c r="G56" s="3">
        <v>0</v>
      </c>
      <c r="H56" s="3" t="s">
        <v>71</v>
      </c>
    </row>
    <row r="57" spans="1:8" ht="11.25" customHeight="1" x14ac:dyDescent="0.2">
      <c r="A57" s="3" t="s">
        <v>79</v>
      </c>
      <c r="B57" s="3">
        <v>0</v>
      </c>
      <c r="C57" s="3" t="s">
        <v>80</v>
      </c>
      <c r="D57" s="3" t="s">
        <v>19</v>
      </c>
      <c r="E57" s="3">
        <v>0</v>
      </c>
      <c r="F57" s="3">
        <v>0</v>
      </c>
      <c r="G57" s="3">
        <v>0</v>
      </c>
      <c r="H57" s="3" t="s">
        <v>80</v>
      </c>
    </row>
    <row r="58" spans="1:8" ht="11.25" customHeight="1" x14ac:dyDescent="0.2">
      <c r="A58" s="3" t="s">
        <v>81</v>
      </c>
      <c r="B58" s="3">
        <v>1</v>
      </c>
      <c r="C58" s="3" t="s">
        <v>69</v>
      </c>
      <c r="D58" s="3" t="s">
        <v>47</v>
      </c>
      <c r="E58" s="3">
        <v>0</v>
      </c>
      <c r="F58" s="3">
        <v>0</v>
      </c>
      <c r="G58" s="3">
        <v>0</v>
      </c>
      <c r="H58" s="3" t="s">
        <v>71</v>
      </c>
    </row>
    <row r="59" spans="1:8" ht="11.25" customHeight="1" x14ac:dyDescent="0.2">
      <c r="A59" s="3" t="s">
        <v>82</v>
      </c>
      <c r="B59" s="3">
        <v>1</v>
      </c>
      <c r="C59" s="3" t="s">
        <v>69</v>
      </c>
      <c r="D59" s="3" t="s">
        <v>41</v>
      </c>
      <c r="E59" s="3">
        <v>0</v>
      </c>
      <c r="F59" s="3">
        <v>0</v>
      </c>
      <c r="G59" s="3">
        <v>0</v>
      </c>
      <c r="H59" s="3" t="s">
        <v>71</v>
      </c>
    </row>
    <row r="60" spans="1:8" ht="11.25" customHeight="1" x14ac:dyDescent="0.2">
      <c r="A60" s="3" t="s">
        <v>83</v>
      </c>
      <c r="B60" s="3">
        <v>1</v>
      </c>
      <c r="C60" s="3" t="s">
        <v>69</v>
      </c>
      <c r="D60" s="3" t="s">
        <v>19</v>
      </c>
      <c r="E60" s="3">
        <v>0</v>
      </c>
      <c r="F60" s="3">
        <v>0</v>
      </c>
      <c r="G60" s="3">
        <v>0</v>
      </c>
      <c r="H60" s="3" t="s">
        <v>71</v>
      </c>
    </row>
    <row r="61" spans="1:8" ht="11.25" customHeight="1" x14ac:dyDescent="0.2">
      <c r="A61" s="3" t="s">
        <v>84</v>
      </c>
      <c r="B61" s="3">
        <v>1</v>
      </c>
      <c r="C61" s="3" t="s">
        <v>69</v>
      </c>
      <c r="D61" s="3" t="s">
        <v>47</v>
      </c>
      <c r="E61" s="3">
        <v>0</v>
      </c>
      <c r="F61" s="3">
        <v>0</v>
      </c>
      <c r="G61" s="3">
        <v>0</v>
      </c>
      <c r="H61" s="3" t="s">
        <v>71</v>
      </c>
    </row>
    <row r="62" spans="1:8" ht="11.25" customHeight="1" x14ac:dyDescent="0.2">
      <c r="A62" s="3" t="s">
        <v>85</v>
      </c>
      <c r="B62" s="3">
        <v>0</v>
      </c>
      <c r="C62" s="3" t="s">
        <v>80</v>
      </c>
      <c r="D62" s="3" t="s">
        <v>19</v>
      </c>
      <c r="E62" s="3">
        <v>2</v>
      </c>
      <c r="F62" s="3">
        <v>0</v>
      </c>
      <c r="G62" s="3">
        <v>8.9</v>
      </c>
      <c r="H62" s="3" t="s">
        <v>80</v>
      </c>
    </row>
    <row r="63" spans="1:8" ht="11.25" customHeight="1" x14ac:dyDescent="0.2">
      <c r="A63" s="3" t="s">
        <v>86</v>
      </c>
      <c r="B63" s="3">
        <v>1</v>
      </c>
      <c r="C63" s="3" t="s">
        <v>69</v>
      </c>
      <c r="D63" s="3" t="s">
        <v>47</v>
      </c>
      <c r="E63" s="3">
        <v>0</v>
      </c>
      <c r="F63" s="3">
        <v>0</v>
      </c>
      <c r="G63" s="3">
        <v>0</v>
      </c>
      <c r="H63" s="3" t="s">
        <v>71</v>
      </c>
    </row>
    <row r="64" spans="1:8" ht="11.25" customHeight="1" x14ac:dyDescent="0.2">
      <c r="A64" s="6" t="s">
        <v>87</v>
      </c>
      <c r="B64" s="7"/>
      <c r="C64" s="7"/>
      <c r="D64" s="7"/>
      <c r="E64" s="7"/>
      <c r="F64" s="7"/>
      <c r="G64" s="7"/>
      <c r="H64" s="8"/>
    </row>
    <row r="65" spans="1:8" ht="11.25" customHeight="1" x14ac:dyDescent="0.2">
      <c r="A65" s="3" t="s">
        <v>88</v>
      </c>
      <c r="B65" s="3">
        <v>1</v>
      </c>
      <c r="C65" s="3" t="s">
        <v>69</v>
      </c>
      <c r="D65" s="3" t="s">
        <v>47</v>
      </c>
      <c r="E65" s="3">
        <v>0</v>
      </c>
      <c r="F65" s="3">
        <v>0</v>
      </c>
      <c r="G65" s="3">
        <v>18.690000000000001</v>
      </c>
      <c r="H65" s="3" t="s">
        <v>71</v>
      </c>
    </row>
    <row r="66" spans="1:8" ht="11.25" customHeight="1" x14ac:dyDescent="0.2">
      <c r="A66" s="3" t="s">
        <v>89</v>
      </c>
      <c r="B66" s="3">
        <v>1</v>
      </c>
      <c r="C66" s="3" t="s">
        <v>69</v>
      </c>
      <c r="D66" s="3" t="s">
        <v>70</v>
      </c>
      <c r="E66" s="3">
        <v>0</v>
      </c>
      <c r="F66" s="3">
        <v>0</v>
      </c>
      <c r="G66" s="3">
        <v>16.91</v>
      </c>
      <c r="H66" s="3" t="s">
        <v>71</v>
      </c>
    </row>
    <row r="67" spans="1:8" ht="11.25" customHeight="1" x14ac:dyDescent="0.2">
      <c r="A67" s="3" t="s">
        <v>90</v>
      </c>
      <c r="B67" s="3">
        <v>1</v>
      </c>
      <c r="C67" s="3" t="s">
        <v>69</v>
      </c>
      <c r="D67" s="3" t="s">
        <v>70</v>
      </c>
      <c r="E67" s="3">
        <v>0</v>
      </c>
      <c r="F67" s="3">
        <v>0</v>
      </c>
      <c r="G67" s="3">
        <v>0</v>
      </c>
      <c r="H67" s="3" t="s">
        <v>71</v>
      </c>
    </row>
    <row r="68" spans="1:8" ht="11.25" customHeight="1" x14ac:dyDescent="0.2">
      <c r="A68" s="6" t="s">
        <v>91</v>
      </c>
      <c r="B68" s="7"/>
      <c r="C68" s="7"/>
      <c r="D68" s="7"/>
      <c r="E68" s="7"/>
      <c r="F68" s="7"/>
      <c r="G68" s="7"/>
      <c r="H68" s="8"/>
    </row>
    <row r="69" spans="1:8" ht="11.25" customHeight="1" x14ac:dyDescent="0.2">
      <c r="A69" s="3" t="s">
        <v>92</v>
      </c>
      <c r="B69" s="3">
        <v>2</v>
      </c>
      <c r="C69" s="3" t="s">
        <v>69</v>
      </c>
      <c r="D69" s="3" t="s">
        <v>70</v>
      </c>
      <c r="E69" s="3">
        <v>0</v>
      </c>
      <c r="F69" s="3">
        <v>0</v>
      </c>
      <c r="G69" s="3">
        <v>0</v>
      </c>
      <c r="H69" s="3" t="s">
        <v>93</v>
      </c>
    </row>
    <row r="70" spans="1:8" ht="11.25" customHeight="1" x14ac:dyDescent="0.2">
      <c r="A70" s="3" t="s">
        <v>94</v>
      </c>
      <c r="B70" s="3">
        <v>2</v>
      </c>
      <c r="C70" s="3" t="s">
        <v>69</v>
      </c>
      <c r="D70" s="3" t="s">
        <v>47</v>
      </c>
      <c r="E70" s="3">
        <v>0</v>
      </c>
      <c r="F70" s="3">
        <v>0</v>
      </c>
      <c r="G70" s="3">
        <v>0</v>
      </c>
      <c r="H70" s="3" t="s">
        <v>93</v>
      </c>
    </row>
    <row r="71" spans="1:8" ht="11.25" customHeight="1" x14ac:dyDescent="0.2">
      <c r="A71" s="3" t="s">
        <v>95</v>
      </c>
      <c r="B71" s="3">
        <v>1</v>
      </c>
      <c r="C71" s="3" t="s">
        <v>69</v>
      </c>
      <c r="D71" s="3" t="s">
        <v>41</v>
      </c>
      <c r="E71" s="3">
        <v>0</v>
      </c>
      <c r="F71" s="3">
        <v>0</v>
      </c>
      <c r="G71" s="3">
        <v>0</v>
      </c>
      <c r="H71" s="3" t="s">
        <v>71</v>
      </c>
    </row>
    <row r="72" spans="1:8" ht="11.25" customHeight="1" x14ac:dyDescent="0.2">
      <c r="A72" s="3" t="s">
        <v>96</v>
      </c>
      <c r="B72" s="3">
        <v>1</v>
      </c>
      <c r="C72" s="3" t="s">
        <v>80</v>
      </c>
      <c r="D72" s="3" t="s">
        <v>19</v>
      </c>
      <c r="E72" s="3">
        <v>0</v>
      </c>
      <c r="F72" s="3">
        <v>0</v>
      </c>
      <c r="G72" s="3">
        <v>0</v>
      </c>
      <c r="H72" s="3" t="s">
        <v>80</v>
      </c>
    </row>
    <row r="73" spans="1:8" ht="11.25" customHeight="1" x14ac:dyDescent="0.2">
      <c r="A73" s="3" t="s">
        <v>97</v>
      </c>
      <c r="B73" s="3">
        <v>0</v>
      </c>
      <c r="C73" s="3" t="s">
        <v>80</v>
      </c>
      <c r="D73" s="3" t="s">
        <v>19</v>
      </c>
      <c r="E73" s="3">
        <v>0</v>
      </c>
      <c r="F73" s="3">
        <v>0</v>
      </c>
      <c r="G73" s="3">
        <v>0</v>
      </c>
      <c r="H73" s="3" t="s">
        <v>80</v>
      </c>
    </row>
    <row r="74" spans="1:8" ht="11.25" customHeight="1" x14ac:dyDescent="0.2">
      <c r="A74" s="3" t="s">
        <v>98</v>
      </c>
      <c r="B74" s="3">
        <v>0</v>
      </c>
      <c r="C74" s="3" t="s">
        <v>69</v>
      </c>
      <c r="D74" s="3" t="s">
        <v>19</v>
      </c>
      <c r="E74" s="3">
        <v>0</v>
      </c>
      <c r="F74" s="3">
        <v>0</v>
      </c>
      <c r="G74" s="3">
        <v>8.9</v>
      </c>
      <c r="H74" s="3" t="s">
        <v>71</v>
      </c>
    </row>
    <row r="75" spans="1:8" ht="11.25" customHeight="1" x14ac:dyDescent="0.2">
      <c r="A75" s="3" t="s">
        <v>99</v>
      </c>
      <c r="B75" s="3">
        <v>1</v>
      </c>
      <c r="C75" s="3" t="s">
        <v>69</v>
      </c>
      <c r="D75" s="3" t="s">
        <v>70</v>
      </c>
      <c r="E75" s="3">
        <v>0</v>
      </c>
      <c r="F75" s="3">
        <v>0</v>
      </c>
      <c r="G75" s="3">
        <v>35.590000000000003</v>
      </c>
      <c r="H75" s="3" t="s">
        <v>71</v>
      </c>
    </row>
    <row r="76" spans="1:8" ht="11.25" customHeight="1" x14ac:dyDescent="0.2">
      <c r="A76" s="3" t="s">
        <v>100</v>
      </c>
      <c r="B76" s="3">
        <v>1</v>
      </c>
      <c r="C76" s="3" t="s">
        <v>80</v>
      </c>
      <c r="D76" s="3" t="s">
        <v>70</v>
      </c>
      <c r="E76" s="3">
        <v>0</v>
      </c>
      <c r="F76" s="3">
        <v>0</v>
      </c>
      <c r="G76" s="3">
        <v>0</v>
      </c>
      <c r="H76" s="3" t="s">
        <v>80</v>
      </c>
    </row>
    <row r="77" spans="1:8" ht="11.25" customHeight="1" x14ac:dyDescent="0.2">
      <c r="A77" s="3" t="s">
        <v>101</v>
      </c>
      <c r="B77" s="3">
        <v>1</v>
      </c>
      <c r="C77" s="3" t="s">
        <v>69</v>
      </c>
      <c r="D77" s="3" t="s">
        <v>70</v>
      </c>
      <c r="E77" s="3">
        <v>0</v>
      </c>
      <c r="F77" s="3">
        <v>0</v>
      </c>
      <c r="G77" s="3">
        <v>88.99</v>
      </c>
      <c r="H77" s="3" t="s">
        <v>71</v>
      </c>
    </row>
    <row r="78" spans="1:8" ht="11.25" customHeight="1" x14ac:dyDescent="0.2">
      <c r="A78" s="6" t="s">
        <v>102</v>
      </c>
      <c r="B78" s="7"/>
      <c r="C78" s="7"/>
      <c r="D78" s="7"/>
      <c r="E78" s="7"/>
      <c r="F78" s="7"/>
      <c r="G78" s="7"/>
      <c r="H78" s="8"/>
    </row>
    <row r="79" spans="1:8" ht="11.25" customHeight="1" x14ac:dyDescent="0.2">
      <c r="A79" s="3" t="s">
        <v>103</v>
      </c>
      <c r="B79" s="3">
        <v>1</v>
      </c>
      <c r="C79" s="3" t="s">
        <v>80</v>
      </c>
      <c r="D79" s="3" t="s">
        <v>19</v>
      </c>
      <c r="E79" s="3">
        <v>0</v>
      </c>
      <c r="F79" s="3">
        <v>0</v>
      </c>
      <c r="G79" s="3">
        <v>8.5399999999999991</v>
      </c>
      <c r="H79" s="3" t="s">
        <v>80</v>
      </c>
    </row>
    <row r="80" spans="1:8" ht="11.25" customHeight="1" x14ac:dyDescent="0.2">
      <c r="A80" s="3" t="s">
        <v>104</v>
      </c>
      <c r="B80" s="3">
        <v>1</v>
      </c>
      <c r="C80" s="3" t="s">
        <v>80</v>
      </c>
      <c r="D80" s="3" t="s">
        <v>19</v>
      </c>
      <c r="E80" s="3">
        <v>0</v>
      </c>
      <c r="F80" s="3">
        <v>0</v>
      </c>
      <c r="G80" s="3">
        <v>0</v>
      </c>
      <c r="H80" s="3" t="s">
        <v>80</v>
      </c>
    </row>
    <row r="81" spans="1:8" ht="11.25" customHeight="1" x14ac:dyDescent="0.2">
      <c r="A81" s="3" t="s">
        <v>105</v>
      </c>
      <c r="B81" s="3">
        <v>1</v>
      </c>
      <c r="C81" s="3" t="s">
        <v>80</v>
      </c>
      <c r="D81" s="3" t="s">
        <v>19</v>
      </c>
      <c r="E81" s="3">
        <v>0</v>
      </c>
      <c r="F81" s="3">
        <v>0</v>
      </c>
      <c r="G81" s="3">
        <v>9.25</v>
      </c>
      <c r="H81" s="3" t="s">
        <v>80</v>
      </c>
    </row>
    <row r="82" spans="1:8" ht="11.25" customHeight="1" x14ac:dyDescent="0.2">
      <c r="A82" s="3" t="s">
        <v>106</v>
      </c>
      <c r="B82" s="3">
        <v>1</v>
      </c>
      <c r="C82" s="3" t="s">
        <v>80</v>
      </c>
      <c r="D82" s="3" t="s">
        <v>19</v>
      </c>
      <c r="E82" s="3">
        <v>0</v>
      </c>
      <c r="F82" s="3">
        <v>0</v>
      </c>
      <c r="G82" s="3">
        <v>0</v>
      </c>
      <c r="H82" s="3" t="s">
        <v>80</v>
      </c>
    </row>
    <row r="83" spans="1:8" ht="11.25" customHeight="1" x14ac:dyDescent="0.2">
      <c r="A83" s="3" t="s">
        <v>107</v>
      </c>
      <c r="B83" s="3">
        <v>1</v>
      </c>
      <c r="C83" s="3" t="s">
        <v>80</v>
      </c>
      <c r="D83" s="3" t="s">
        <v>19</v>
      </c>
      <c r="E83" s="3">
        <v>0</v>
      </c>
      <c r="F83" s="3">
        <v>0</v>
      </c>
      <c r="G83" s="3">
        <v>0</v>
      </c>
      <c r="H83" s="3" t="s">
        <v>80</v>
      </c>
    </row>
    <row r="84" spans="1:8" ht="11.25" customHeight="1" x14ac:dyDescent="0.2">
      <c r="A84" s="6" t="s">
        <v>108</v>
      </c>
      <c r="B84" s="7"/>
      <c r="C84" s="7"/>
      <c r="D84" s="7"/>
      <c r="E84" s="7"/>
      <c r="F84" s="7"/>
      <c r="G84" s="7"/>
      <c r="H84" s="8"/>
    </row>
    <row r="85" spans="1:8" ht="11.25" customHeight="1" x14ac:dyDescent="0.2">
      <c r="A85" s="3" t="s">
        <v>109</v>
      </c>
      <c r="B85" s="3">
        <v>1</v>
      </c>
      <c r="C85" s="3" t="s">
        <v>69</v>
      </c>
      <c r="D85" s="3" t="s">
        <v>70</v>
      </c>
      <c r="E85" s="3">
        <v>0</v>
      </c>
      <c r="F85" s="3">
        <v>0</v>
      </c>
      <c r="G85" s="3">
        <v>35.590000000000003</v>
      </c>
      <c r="H85" s="3" t="s">
        <v>71</v>
      </c>
    </row>
    <row r="86" spans="1:8" ht="11.25" customHeight="1" x14ac:dyDescent="0.2">
      <c r="A86" s="3" t="s">
        <v>110</v>
      </c>
      <c r="B86" s="3">
        <v>1</v>
      </c>
      <c r="C86" s="3" t="s">
        <v>69</v>
      </c>
      <c r="D86" s="3" t="s">
        <v>70</v>
      </c>
      <c r="E86" s="3">
        <v>0</v>
      </c>
      <c r="F86" s="3">
        <v>0</v>
      </c>
      <c r="G86" s="3">
        <v>0</v>
      </c>
      <c r="H86" s="3" t="s">
        <v>71</v>
      </c>
    </row>
    <row r="87" spans="1:8" ht="11.25" customHeight="1" x14ac:dyDescent="0.2">
      <c r="A87" s="3" t="s">
        <v>111</v>
      </c>
      <c r="B87" s="3">
        <v>1</v>
      </c>
      <c r="C87" s="3" t="s">
        <v>69</v>
      </c>
      <c r="D87" s="3" t="s">
        <v>19</v>
      </c>
      <c r="E87" s="3">
        <v>0</v>
      </c>
      <c r="F87" s="3">
        <v>0</v>
      </c>
      <c r="G87" s="3">
        <v>0</v>
      </c>
      <c r="H87" s="3" t="s">
        <v>71</v>
      </c>
    </row>
    <row r="88" spans="1:8" ht="11.25" customHeight="1" x14ac:dyDescent="0.2">
      <c r="A88" s="3" t="s">
        <v>112</v>
      </c>
      <c r="B88" s="3">
        <v>1</v>
      </c>
      <c r="C88" s="3" t="s">
        <v>69</v>
      </c>
      <c r="D88" s="3" t="s">
        <v>19</v>
      </c>
      <c r="E88" s="3">
        <v>0</v>
      </c>
      <c r="F88" s="3">
        <v>0</v>
      </c>
      <c r="G88" s="3">
        <v>0</v>
      </c>
      <c r="H88" s="3" t="s">
        <v>71</v>
      </c>
    </row>
    <row r="89" spans="1:8" ht="11.25" customHeight="1" x14ac:dyDescent="0.2">
      <c r="A89" s="3" t="s">
        <v>113</v>
      </c>
      <c r="B89" s="3">
        <v>1</v>
      </c>
      <c r="C89" s="3" t="s">
        <v>69</v>
      </c>
      <c r="D89" s="3" t="s">
        <v>70</v>
      </c>
      <c r="E89" s="3">
        <v>0</v>
      </c>
      <c r="F89" s="3">
        <v>0</v>
      </c>
      <c r="G89" s="3">
        <v>0</v>
      </c>
      <c r="H89" s="3" t="s">
        <v>71</v>
      </c>
    </row>
    <row r="90" spans="1:8" ht="11.25" customHeight="1" x14ac:dyDescent="0.2">
      <c r="A90" s="3" t="s">
        <v>114</v>
      </c>
      <c r="B90" s="3">
        <v>1</v>
      </c>
      <c r="C90" s="3" t="s">
        <v>69</v>
      </c>
      <c r="D90" s="3" t="s">
        <v>70</v>
      </c>
      <c r="E90" s="3">
        <v>0</v>
      </c>
      <c r="F90" s="3">
        <v>0</v>
      </c>
      <c r="G90" s="3">
        <v>0</v>
      </c>
      <c r="H90" s="3" t="s">
        <v>71</v>
      </c>
    </row>
    <row r="91" spans="1:8" ht="11.25" customHeight="1" x14ac:dyDescent="0.2">
      <c r="A91" s="3" t="s">
        <v>115</v>
      </c>
      <c r="B91" s="3">
        <v>1</v>
      </c>
      <c r="C91" s="3" t="s">
        <v>69</v>
      </c>
      <c r="D91" s="3" t="s">
        <v>70</v>
      </c>
      <c r="E91" s="3">
        <v>0</v>
      </c>
      <c r="F91" s="3">
        <v>0</v>
      </c>
      <c r="G91" s="3">
        <v>88.99</v>
      </c>
      <c r="H91" s="3" t="s">
        <v>71</v>
      </c>
    </row>
    <row r="92" spans="1:8" ht="11.25" customHeight="1" x14ac:dyDescent="0.2">
      <c r="A92" s="3" t="s">
        <v>116</v>
      </c>
      <c r="B92" s="3">
        <v>1</v>
      </c>
      <c r="C92" s="3" t="s">
        <v>69</v>
      </c>
      <c r="D92" s="3" t="s">
        <v>70</v>
      </c>
      <c r="E92" s="3">
        <v>0</v>
      </c>
      <c r="F92" s="3">
        <v>0</v>
      </c>
      <c r="G92" s="3">
        <v>0</v>
      </c>
      <c r="H92" s="3" t="s">
        <v>71</v>
      </c>
    </row>
    <row r="93" spans="1:8" ht="11.25" customHeight="1" x14ac:dyDescent="0.2">
      <c r="A93" s="3" t="s">
        <v>117</v>
      </c>
      <c r="B93" s="3">
        <v>1</v>
      </c>
      <c r="C93" s="3" t="s">
        <v>69</v>
      </c>
      <c r="D93" s="3" t="s">
        <v>70</v>
      </c>
      <c r="E93" s="3">
        <v>0</v>
      </c>
      <c r="F93" s="3">
        <v>0</v>
      </c>
      <c r="G93" s="3">
        <v>51.61</v>
      </c>
      <c r="H93" s="3" t="s">
        <v>71</v>
      </c>
    </row>
    <row r="94" spans="1:8" ht="11.25" customHeight="1" x14ac:dyDescent="0.2">
      <c r="A94" s="3" t="s">
        <v>118</v>
      </c>
      <c r="B94" s="3">
        <v>1</v>
      </c>
      <c r="C94" s="3" t="s">
        <v>69</v>
      </c>
      <c r="D94" s="3" t="s">
        <v>70</v>
      </c>
      <c r="E94" s="3">
        <v>0</v>
      </c>
      <c r="F94" s="3">
        <v>0</v>
      </c>
      <c r="G94" s="3">
        <v>0</v>
      </c>
      <c r="H94" s="3" t="s">
        <v>71</v>
      </c>
    </row>
    <row r="95" spans="1:8" ht="11.25" customHeight="1" x14ac:dyDescent="0.2">
      <c r="A95" s="3" t="s">
        <v>119</v>
      </c>
      <c r="B95" s="3">
        <v>1</v>
      </c>
      <c r="C95" s="3" t="s">
        <v>69</v>
      </c>
      <c r="D95" s="3" t="s">
        <v>70</v>
      </c>
      <c r="E95" s="3">
        <v>0</v>
      </c>
      <c r="F95" s="3">
        <v>0</v>
      </c>
      <c r="G95" s="3">
        <v>0</v>
      </c>
      <c r="H95" s="3" t="s">
        <v>71</v>
      </c>
    </row>
    <row r="96" spans="1:8" ht="11.25" customHeight="1" x14ac:dyDescent="0.2">
      <c r="A96" s="3" t="s">
        <v>120</v>
      </c>
      <c r="B96" s="3">
        <v>1</v>
      </c>
      <c r="C96" s="3" t="s">
        <v>69</v>
      </c>
      <c r="D96" s="3" t="s">
        <v>70</v>
      </c>
      <c r="E96" s="3">
        <v>0</v>
      </c>
      <c r="F96" s="3">
        <v>0</v>
      </c>
      <c r="G96" s="3">
        <v>55.17</v>
      </c>
      <c r="H96" s="3" t="s">
        <v>71</v>
      </c>
    </row>
    <row r="97" spans="1:8" ht="11.25" customHeight="1" x14ac:dyDescent="0.2">
      <c r="A97" s="3" t="s">
        <v>121</v>
      </c>
      <c r="B97" s="3">
        <v>1</v>
      </c>
      <c r="C97" s="3" t="s">
        <v>69</v>
      </c>
      <c r="D97" s="3" t="s">
        <v>70</v>
      </c>
      <c r="E97" s="3">
        <v>0</v>
      </c>
      <c r="F97" s="3">
        <v>0</v>
      </c>
      <c r="G97" s="3">
        <v>0</v>
      </c>
      <c r="H97" s="3" t="s">
        <v>71</v>
      </c>
    </row>
    <row r="98" spans="1:8" ht="11.25" customHeight="1" x14ac:dyDescent="0.2">
      <c r="A98" s="3" t="s">
        <v>122</v>
      </c>
      <c r="B98" s="3">
        <v>1</v>
      </c>
      <c r="C98" s="3" t="s">
        <v>69</v>
      </c>
      <c r="D98" s="3" t="s">
        <v>70</v>
      </c>
      <c r="E98" s="3">
        <v>0</v>
      </c>
      <c r="F98" s="3">
        <v>0</v>
      </c>
      <c r="G98" s="3">
        <v>0</v>
      </c>
      <c r="H98" s="3" t="s">
        <v>71</v>
      </c>
    </row>
    <row r="99" spans="1:8" ht="11.25" customHeight="1" x14ac:dyDescent="0.2">
      <c r="A99" s="6" t="s">
        <v>123</v>
      </c>
      <c r="B99" s="7"/>
      <c r="C99" s="7"/>
      <c r="D99" s="7"/>
      <c r="E99" s="7"/>
      <c r="F99" s="7"/>
      <c r="G99" s="7"/>
      <c r="H99" s="8"/>
    </row>
    <row r="100" spans="1:8" ht="11.25" customHeight="1" x14ac:dyDescent="0.2">
      <c r="A100" s="3" t="s">
        <v>124</v>
      </c>
      <c r="B100" s="3">
        <v>0</v>
      </c>
      <c r="C100" s="3" t="s">
        <v>125</v>
      </c>
      <c r="D100" s="3" t="s">
        <v>47</v>
      </c>
      <c r="E100" s="3">
        <v>0</v>
      </c>
      <c r="F100" s="3">
        <v>0</v>
      </c>
      <c r="G100" s="3">
        <v>9.43</v>
      </c>
      <c r="H100" s="3" t="s">
        <v>125</v>
      </c>
    </row>
    <row r="101" spans="1:8" ht="11.25" customHeight="1" x14ac:dyDescent="0.2">
      <c r="A101" s="3" t="s">
        <v>126</v>
      </c>
      <c r="B101" s="3">
        <v>0</v>
      </c>
      <c r="C101" s="3" t="s">
        <v>125</v>
      </c>
      <c r="D101" s="3" t="s">
        <v>41</v>
      </c>
      <c r="E101" s="3">
        <v>0</v>
      </c>
      <c r="F101" s="3">
        <v>0</v>
      </c>
      <c r="G101" s="3">
        <v>8.36</v>
      </c>
      <c r="H101" s="3" t="s">
        <v>125</v>
      </c>
    </row>
    <row r="102" spans="1:8" ht="11.25" customHeight="1" x14ac:dyDescent="0.2">
      <c r="A102" s="3" t="s">
        <v>127</v>
      </c>
      <c r="B102" s="3">
        <v>0</v>
      </c>
      <c r="C102" s="3" t="s">
        <v>125</v>
      </c>
      <c r="D102" s="3" t="s">
        <v>41</v>
      </c>
      <c r="E102" s="3">
        <v>0</v>
      </c>
      <c r="F102" s="3">
        <v>0</v>
      </c>
      <c r="G102" s="3">
        <v>17.8</v>
      </c>
      <c r="H102" s="3" t="s">
        <v>125</v>
      </c>
    </row>
    <row r="103" spans="1:8" ht="11.25" customHeight="1" x14ac:dyDescent="0.2">
      <c r="A103" s="3" t="s">
        <v>128</v>
      </c>
      <c r="B103" s="3">
        <v>1</v>
      </c>
      <c r="C103" s="3" t="s">
        <v>80</v>
      </c>
      <c r="D103" s="3" t="s">
        <v>19</v>
      </c>
      <c r="E103" s="3">
        <v>0</v>
      </c>
      <c r="F103" s="3">
        <v>0</v>
      </c>
      <c r="G103" s="3">
        <v>0</v>
      </c>
      <c r="H103" s="3" t="s">
        <v>80</v>
      </c>
    </row>
    <row r="104" spans="1:8" ht="11.25" customHeight="1" x14ac:dyDescent="0.2">
      <c r="A104" s="6" t="s">
        <v>53</v>
      </c>
      <c r="B104" s="7"/>
      <c r="C104" s="7"/>
      <c r="D104" s="7"/>
      <c r="E104" s="7"/>
      <c r="F104" s="7"/>
      <c r="G104" s="7"/>
      <c r="H104" s="8"/>
    </row>
    <row r="105" spans="1:8" ht="11.25" customHeight="1" x14ac:dyDescent="0.2">
      <c r="A105" s="3" t="s">
        <v>129</v>
      </c>
      <c r="B105" s="3">
        <v>0</v>
      </c>
      <c r="C105" s="3" t="s">
        <v>130</v>
      </c>
      <c r="D105" s="3" t="s">
        <v>47</v>
      </c>
      <c r="E105" s="3">
        <v>0</v>
      </c>
      <c r="F105" s="3">
        <v>0</v>
      </c>
      <c r="G105" s="3">
        <v>0</v>
      </c>
      <c r="H105" s="3"/>
    </row>
    <row r="106" spans="1:8" ht="11.25" customHeight="1" x14ac:dyDescent="0.2">
      <c r="A106" s="3" t="s">
        <v>131</v>
      </c>
      <c r="B106" s="3">
        <v>0</v>
      </c>
      <c r="C106" s="3" t="s">
        <v>130</v>
      </c>
      <c r="D106" s="3" t="s">
        <v>47</v>
      </c>
      <c r="E106" s="3">
        <v>0</v>
      </c>
      <c r="F106" s="3">
        <v>0</v>
      </c>
      <c r="G106" s="3">
        <v>0</v>
      </c>
      <c r="H106" s="3"/>
    </row>
    <row r="107" spans="1:8" ht="11.25" customHeight="1" x14ac:dyDescent="0.2">
      <c r="A107" s="3" t="s">
        <v>132</v>
      </c>
      <c r="B107" s="3">
        <v>0</v>
      </c>
      <c r="C107" s="3" t="s">
        <v>130</v>
      </c>
      <c r="D107" s="3" t="s">
        <v>47</v>
      </c>
      <c r="E107" s="3">
        <v>0</v>
      </c>
      <c r="F107" s="3">
        <v>0</v>
      </c>
      <c r="G107" s="3">
        <v>177.97</v>
      </c>
      <c r="H107" s="3"/>
    </row>
    <row r="108" spans="1:8" ht="11.25" customHeight="1" x14ac:dyDescent="0.2">
      <c r="A108" s="3" t="s">
        <v>133</v>
      </c>
      <c r="B108" s="3">
        <v>0</v>
      </c>
      <c r="C108" s="3" t="s">
        <v>130</v>
      </c>
      <c r="D108" s="3" t="s">
        <v>47</v>
      </c>
      <c r="E108" s="3">
        <v>0</v>
      </c>
      <c r="F108" s="3">
        <v>0</v>
      </c>
      <c r="G108" s="3">
        <v>88.99</v>
      </c>
      <c r="H108" s="3"/>
    </row>
    <row r="109" spans="1:8" s="10" customFormat="1" ht="11.25" customHeight="1" x14ac:dyDescent="0.2">
      <c r="A109" s="15" t="s">
        <v>134</v>
      </c>
      <c r="B109" s="16"/>
      <c r="C109" s="16"/>
      <c r="D109" s="16"/>
      <c r="E109" s="16"/>
      <c r="F109" s="17"/>
      <c r="G109" s="13">
        <f>SUM(G49:G108)</f>
        <v>779.5200000000001</v>
      </c>
      <c r="H109" s="13"/>
    </row>
    <row r="110" spans="1:8" ht="11.25" customHeight="1" x14ac:dyDescent="0.2">
      <c r="A110" s="6" t="s">
        <v>102</v>
      </c>
      <c r="B110" s="7"/>
      <c r="C110" s="7"/>
      <c r="D110" s="7"/>
      <c r="E110" s="7"/>
      <c r="F110" s="7"/>
      <c r="G110" s="7"/>
      <c r="H110" s="8"/>
    </row>
    <row r="111" spans="1:8" ht="11.25" customHeight="1" x14ac:dyDescent="0.2">
      <c r="A111" s="6" t="s">
        <v>135</v>
      </c>
      <c r="B111" s="7"/>
      <c r="C111" s="7"/>
      <c r="D111" s="7"/>
      <c r="E111" s="7"/>
      <c r="F111" s="7"/>
      <c r="G111" s="7"/>
      <c r="H111" s="8"/>
    </row>
    <row r="112" spans="1:8" ht="11.25" customHeight="1" x14ac:dyDescent="0.2">
      <c r="A112" s="3" t="s">
        <v>136</v>
      </c>
      <c r="B112" s="3">
        <v>1</v>
      </c>
      <c r="C112" s="3" t="s">
        <v>80</v>
      </c>
      <c r="D112" s="3" t="s">
        <v>41</v>
      </c>
      <c r="E112" s="3">
        <v>0</v>
      </c>
      <c r="F112" s="3">
        <v>0</v>
      </c>
      <c r="G112" s="3">
        <v>0</v>
      </c>
      <c r="H112" s="3" t="s">
        <v>80</v>
      </c>
    </row>
    <row r="113" spans="1:8" ht="11.25" customHeight="1" x14ac:dyDescent="0.2">
      <c r="A113" s="3" t="s">
        <v>137</v>
      </c>
      <c r="B113" s="3">
        <v>1</v>
      </c>
      <c r="C113" s="3" t="s">
        <v>80</v>
      </c>
      <c r="D113" s="3" t="s">
        <v>19</v>
      </c>
      <c r="E113" s="3">
        <v>0</v>
      </c>
      <c r="F113" s="3">
        <v>0</v>
      </c>
      <c r="G113" s="3">
        <v>0</v>
      </c>
      <c r="H113" s="3" t="s">
        <v>80</v>
      </c>
    </row>
    <row r="114" spans="1:8" ht="11.25" customHeight="1" x14ac:dyDescent="0.2">
      <c r="A114" s="3" t="s">
        <v>138</v>
      </c>
      <c r="B114" s="3">
        <v>1</v>
      </c>
      <c r="C114" s="3" t="s">
        <v>80</v>
      </c>
      <c r="D114" s="3" t="s">
        <v>19</v>
      </c>
      <c r="E114" s="3">
        <v>0</v>
      </c>
      <c r="F114" s="3">
        <v>0</v>
      </c>
      <c r="G114" s="3">
        <v>0</v>
      </c>
      <c r="H114" s="3" t="s">
        <v>80</v>
      </c>
    </row>
    <row r="115" spans="1:8" ht="11.25" customHeight="1" x14ac:dyDescent="0.2">
      <c r="A115" s="3" t="s">
        <v>139</v>
      </c>
      <c r="B115" s="3">
        <v>0</v>
      </c>
      <c r="C115" s="3" t="s">
        <v>125</v>
      </c>
      <c r="D115" s="3" t="s">
        <v>70</v>
      </c>
      <c r="E115" s="3">
        <v>0</v>
      </c>
      <c r="F115" s="3">
        <v>0</v>
      </c>
      <c r="G115" s="24">
        <v>94.33</v>
      </c>
      <c r="H115" s="3" t="s">
        <v>125</v>
      </c>
    </row>
    <row r="116" spans="1:8" ht="11.25" customHeight="1" x14ac:dyDescent="0.2">
      <c r="A116" s="3" t="s">
        <v>140</v>
      </c>
      <c r="B116" s="3">
        <v>0</v>
      </c>
      <c r="C116" s="3" t="s">
        <v>125</v>
      </c>
      <c r="D116" s="3" t="s">
        <v>70</v>
      </c>
      <c r="E116" s="3">
        <v>0</v>
      </c>
      <c r="F116" s="3">
        <v>0</v>
      </c>
      <c r="G116" s="24">
        <v>75.459999999999994</v>
      </c>
      <c r="H116" s="3" t="s">
        <v>125</v>
      </c>
    </row>
    <row r="117" spans="1:8" ht="11.25" customHeight="1" x14ac:dyDescent="0.2">
      <c r="A117" s="3" t="s">
        <v>141</v>
      </c>
      <c r="B117" s="3">
        <v>1</v>
      </c>
      <c r="C117" s="3" t="s">
        <v>125</v>
      </c>
      <c r="D117" s="3" t="s">
        <v>41</v>
      </c>
      <c r="E117" s="3">
        <v>0</v>
      </c>
      <c r="F117" s="3">
        <v>0</v>
      </c>
      <c r="G117" s="24">
        <v>9.43</v>
      </c>
      <c r="H117" s="3" t="s">
        <v>125</v>
      </c>
    </row>
    <row r="118" spans="1:8" ht="11.25" customHeight="1" x14ac:dyDescent="0.2">
      <c r="A118" s="3" t="s">
        <v>142</v>
      </c>
      <c r="B118" s="3">
        <v>0</v>
      </c>
      <c r="C118" s="3" t="s">
        <v>125</v>
      </c>
      <c r="D118" s="3" t="s">
        <v>41</v>
      </c>
      <c r="E118" s="3">
        <v>0</v>
      </c>
      <c r="F118" s="3">
        <v>0</v>
      </c>
      <c r="G118" s="3">
        <v>0</v>
      </c>
      <c r="H118" s="3" t="s">
        <v>125</v>
      </c>
    </row>
    <row r="119" spans="1:8" ht="11.25" customHeight="1" x14ac:dyDescent="0.2">
      <c r="A119" s="3" t="s">
        <v>143</v>
      </c>
      <c r="B119" s="3">
        <v>0</v>
      </c>
      <c r="C119" s="3" t="s">
        <v>125</v>
      </c>
      <c r="D119" s="3" t="s">
        <v>19</v>
      </c>
      <c r="E119" s="3">
        <v>0</v>
      </c>
      <c r="F119" s="3">
        <v>0</v>
      </c>
      <c r="G119" s="3">
        <v>0</v>
      </c>
      <c r="H119" s="3" t="s">
        <v>125</v>
      </c>
    </row>
    <row r="120" spans="1:8" ht="11.25" customHeight="1" x14ac:dyDescent="0.2">
      <c r="A120" s="3" t="s">
        <v>144</v>
      </c>
      <c r="B120" s="3">
        <v>1</v>
      </c>
      <c r="C120" s="3" t="s">
        <v>125</v>
      </c>
      <c r="D120" s="3" t="s">
        <v>70</v>
      </c>
      <c r="E120" s="3">
        <v>1000</v>
      </c>
      <c r="F120" s="3">
        <v>17.8</v>
      </c>
      <c r="G120" s="3">
        <v>17.8</v>
      </c>
      <c r="H120" s="3" t="s">
        <v>125</v>
      </c>
    </row>
    <row r="121" spans="1:8" ht="11.25" customHeight="1" x14ac:dyDescent="0.2">
      <c r="A121" s="3" t="s">
        <v>145</v>
      </c>
      <c r="B121" s="3">
        <v>1</v>
      </c>
      <c r="C121" s="3" t="s">
        <v>125</v>
      </c>
      <c r="D121" s="3" t="s">
        <v>70</v>
      </c>
      <c r="E121" s="3">
        <v>1000</v>
      </c>
      <c r="F121" s="3">
        <v>53.39</v>
      </c>
      <c r="G121" s="24">
        <v>50.34</v>
      </c>
      <c r="H121" s="3" t="s">
        <v>125</v>
      </c>
    </row>
    <row r="122" spans="1:8" ht="11.25" customHeight="1" x14ac:dyDescent="0.2">
      <c r="A122" s="3" t="s">
        <v>146</v>
      </c>
      <c r="B122" s="3">
        <v>1</v>
      </c>
      <c r="C122" s="3" t="s">
        <v>80</v>
      </c>
      <c r="D122" s="3" t="s">
        <v>19</v>
      </c>
      <c r="E122" s="3">
        <v>0</v>
      </c>
      <c r="F122" s="3">
        <v>0</v>
      </c>
      <c r="G122" s="3">
        <v>9.25</v>
      </c>
      <c r="H122" s="3" t="s">
        <v>80</v>
      </c>
    </row>
    <row r="123" spans="1:8" ht="11.25" customHeight="1" x14ac:dyDescent="0.2">
      <c r="A123" s="3" t="s">
        <v>147</v>
      </c>
      <c r="B123" s="3">
        <v>2</v>
      </c>
      <c r="C123" s="3" t="s">
        <v>130</v>
      </c>
      <c r="D123" s="3" t="s">
        <v>41</v>
      </c>
      <c r="E123" s="3">
        <v>0</v>
      </c>
      <c r="F123" s="3">
        <v>0</v>
      </c>
      <c r="G123" s="3">
        <v>8.5399999999999991</v>
      </c>
      <c r="H123" s="3"/>
    </row>
    <row r="124" spans="1:8" ht="11.25" customHeight="1" x14ac:dyDescent="0.2">
      <c r="A124" s="3" t="s">
        <v>148</v>
      </c>
      <c r="B124" s="3">
        <v>0</v>
      </c>
      <c r="C124" s="3" t="s">
        <v>125</v>
      </c>
      <c r="D124" s="3" t="s">
        <v>19</v>
      </c>
      <c r="E124" s="3">
        <v>0</v>
      </c>
      <c r="F124" s="3">
        <v>0</v>
      </c>
      <c r="G124" s="3">
        <v>21.68</v>
      </c>
      <c r="H124" s="3" t="s">
        <v>125</v>
      </c>
    </row>
    <row r="125" spans="1:8" ht="11.25" customHeight="1" x14ac:dyDescent="0.2">
      <c r="A125" s="3" t="s">
        <v>149</v>
      </c>
      <c r="B125" s="3">
        <v>1</v>
      </c>
      <c r="C125" s="3" t="s">
        <v>10</v>
      </c>
      <c r="D125" s="3" t="s">
        <v>70</v>
      </c>
      <c r="E125" s="3">
        <v>1000</v>
      </c>
      <c r="F125" s="3">
        <v>89.51</v>
      </c>
      <c r="G125" s="24">
        <v>89.51</v>
      </c>
      <c r="H125" s="3"/>
    </row>
    <row r="126" spans="1:8" ht="11.25" customHeight="1" x14ac:dyDescent="0.2">
      <c r="A126" s="3" t="s">
        <v>150</v>
      </c>
      <c r="B126" s="3">
        <v>1</v>
      </c>
      <c r="C126" s="3" t="s">
        <v>10</v>
      </c>
      <c r="D126" s="3" t="s">
        <v>70</v>
      </c>
      <c r="E126" s="3">
        <v>1000</v>
      </c>
      <c r="F126" s="3">
        <v>11.29</v>
      </c>
      <c r="G126" s="24">
        <v>11.29</v>
      </c>
      <c r="H126" s="3"/>
    </row>
    <row r="127" spans="1:8" ht="11.25" customHeight="1" x14ac:dyDescent="0.2">
      <c r="A127" s="3" t="s">
        <v>151</v>
      </c>
      <c r="B127" s="3">
        <v>1</v>
      </c>
      <c r="C127" s="3" t="s">
        <v>10</v>
      </c>
      <c r="D127" s="3" t="s">
        <v>70</v>
      </c>
      <c r="E127" s="3">
        <v>1000</v>
      </c>
      <c r="F127" s="23">
        <v>33.6</v>
      </c>
      <c r="G127" s="25">
        <v>33.6</v>
      </c>
      <c r="H127" s="3"/>
    </row>
    <row r="128" spans="1:8" ht="11.25" customHeight="1" x14ac:dyDescent="0.2">
      <c r="A128" s="3" t="s">
        <v>152</v>
      </c>
      <c r="B128" s="3">
        <v>1</v>
      </c>
      <c r="C128" s="3" t="s">
        <v>125</v>
      </c>
      <c r="D128" s="3" t="s">
        <v>19</v>
      </c>
      <c r="E128" s="3">
        <v>0</v>
      </c>
      <c r="F128" s="3">
        <v>0</v>
      </c>
      <c r="G128" s="3">
        <v>9.43</v>
      </c>
      <c r="H128" s="3" t="s">
        <v>125</v>
      </c>
    </row>
    <row r="129" spans="1:8" ht="11.25" customHeight="1" x14ac:dyDescent="0.2">
      <c r="A129" s="3" t="s">
        <v>153</v>
      </c>
      <c r="B129" s="3">
        <v>0</v>
      </c>
      <c r="C129" s="3" t="s">
        <v>125</v>
      </c>
      <c r="D129" s="3" t="s">
        <v>19</v>
      </c>
      <c r="E129" s="3">
        <v>0</v>
      </c>
      <c r="F129" s="3">
        <v>0</v>
      </c>
      <c r="G129" s="3">
        <v>0</v>
      </c>
      <c r="H129" s="3" t="s">
        <v>125</v>
      </c>
    </row>
    <row r="130" spans="1:8" ht="11.25" customHeight="1" x14ac:dyDescent="0.2">
      <c r="A130" s="3" t="s">
        <v>154</v>
      </c>
      <c r="B130" s="3">
        <v>366</v>
      </c>
      <c r="C130" s="3" t="s">
        <v>155</v>
      </c>
      <c r="D130" s="3" t="s">
        <v>19</v>
      </c>
      <c r="E130" s="3">
        <v>0</v>
      </c>
      <c r="F130" s="3">
        <v>0</v>
      </c>
      <c r="G130" s="3">
        <v>0</v>
      </c>
      <c r="H130" s="3" t="s">
        <v>155</v>
      </c>
    </row>
    <row r="131" spans="1:8" ht="11.25" customHeight="1" x14ac:dyDescent="0.2">
      <c r="A131" s="3" t="s">
        <v>156</v>
      </c>
      <c r="B131" s="3">
        <v>0</v>
      </c>
      <c r="C131" s="3" t="s">
        <v>125</v>
      </c>
      <c r="D131" s="3" t="s">
        <v>70</v>
      </c>
      <c r="E131" s="3">
        <v>0</v>
      </c>
      <c r="F131" s="3">
        <v>0</v>
      </c>
      <c r="G131" s="24">
        <v>132.05000000000001</v>
      </c>
      <c r="H131" s="3" t="s">
        <v>125</v>
      </c>
    </row>
    <row r="132" spans="1:8" ht="11.25" customHeight="1" x14ac:dyDescent="0.2">
      <c r="A132" s="3" t="s">
        <v>157</v>
      </c>
      <c r="B132" s="3">
        <v>0</v>
      </c>
      <c r="C132" s="3" t="s">
        <v>125</v>
      </c>
      <c r="D132" s="3" t="s">
        <v>70</v>
      </c>
      <c r="E132" s="3">
        <v>0</v>
      </c>
      <c r="F132" s="3">
        <v>0</v>
      </c>
      <c r="G132" s="24">
        <v>92.44</v>
      </c>
      <c r="H132" s="3" t="s">
        <v>125</v>
      </c>
    </row>
    <row r="133" spans="1:8" ht="11.25" customHeight="1" x14ac:dyDescent="0.2">
      <c r="A133" s="3" t="s">
        <v>158</v>
      </c>
      <c r="B133" s="3">
        <v>0</v>
      </c>
      <c r="C133" s="3" t="s">
        <v>125</v>
      </c>
      <c r="D133" s="3" t="s">
        <v>70</v>
      </c>
      <c r="E133" s="3">
        <v>0</v>
      </c>
      <c r="F133" s="3">
        <v>0</v>
      </c>
      <c r="G133" s="24">
        <v>113.19</v>
      </c>
      <c r="H133" s="3" t="s">
        <v>125</v>
      </c>
    </row>
    <row r="134" spans="1:8" ht="11.25" customHeight="1" x14ac:dyDescent="0.2">
      <c r="A134" s="3" t="s">
        <v>159</v>
      </c>
      <c r="B134" s="3">
        <v>0</v>
      </c>
      <c r="C134" s="3" t="s">
        <v>125</v>
      </c>
      <c r="D134" s="3" t="s">
        <v>70</v>
      </c>
      <c r="E134" s="3">
        <v>0</v>
      </c>
      <c r="F134" s="3">
        <v>0</v>
      </c>
      <c r="G134" s="24">
        <v>96.21</v>
      </c>
      <c r="H134" s="3" t="s">
        <v>125</v>
      </c>
    </row>
    <row r="135" spans="1:8" ht="11.25" customHeight="1" x14ac:dyDescent="0.2">
      <c r="A135" s="3" t="s">
        <v>160</v>
      </c>
      <c r="B135" s="3">
        <v>0</v>
      </c>
      <c r="C135" s="3" t="s">
        <v>125</v>
      </c>
      <c r="D135" s="3" t="s">
        <v>70</v>
      </c>
      <c r="E135" s="3">
        <v>0</v>
      </c>
      <c r="F135" s="3">
        <v>0</v>
      </c>
      <c r="G135" s="24">
        <v>56.59</v>
      </c>
      <c r="H135" s="3" t="s">
        <v>125</v>
      </c>
    </row>
    <row r="136" spans="1:8" ht="11.25" customHeight="1" x14ac:dyDescent="0.2">
      <c r="A136" s="3" t="s">
        <v>161</v>
      </c>
      <c r="B136" s="3">
        <v>0</v>
      </c>
      <c r="C136" s="3" t="s">
        <v>125</v>
      </c>
      <c r="D136" s="3" t="s">
        <v>70</v>
      </c>
      <c r="E136" s="3">
        <v>0</v>
      </c>
      <c r="F136" s="3">
        <v>0</v>
      </c>
      <c r="G136" s="24">
        <v>16.98</v>
      </c>
      <c r="H136" s="3" t="s">
        <v>125</v>
      </c>
    </row>
    <row r="137" spans="1:8" ht="11.25" customHeight="1" x14ac:dyDescent="0.2">
      <c r="A137" s="6" t="s">
        <v>53</v>
      </c>
      <c r="B137" s="7"/>
      <c r="C137" s="7"/>
      <c r="D137" s="7"/>
      <c r="E137" s="7"/>
      <c r="F137" s="7"/>
      <c r="G137" s="7"/>
      <c r="H137" s="8"/>
    </row>
    <row r="138" spans="1:8" ht="11.25" customHeight="1" x14ac:dyDescent="0.2">
      <c r="A138" s="3" t="s">
        <v>162</v>
      </c>
      <c r="B138" s="3">
        <v>1</v>
      </c>
      <c r="C138" s="3" t="s">
        <v>10</v>
      </c>
      <c r="D138" s="3" t="s">
        <v>47</v>
      </c>
      <c r="E138" s="3">
        <v>0</v>
      </c>
      <c r="F138" s="3">
        <v>0</v>
      </c>
      <c r="G138" s="3">
        <v>19.579999999999998</v>
      </c>
      <c r="H138" s="3"/>
    </row>
    <row r="139" spans="1:8" ht="11.25" customHeight="1" x14ac:dyDescent="0.2">
      <c r="A139" s="3" t="s">
        <v>163</v>
      </c>
      <c r="B139" s="3">
        <v>1</v>
      </c>
      <c r="C139" s="3" t="s">
        <v>10</v>
      </c>
      <c r="D139" s="3" t="s">
        <v>47</v>
      </c>
      <c r="E139" s="3">
        <v>0</v>
      </c>
      <c r="F139" s="3">
        <v>0</v>
      </c>
      <c r="G139" s="24">
        <v>29.91</v>
      </c>
      <c r="H139" s="3"/>
    </row>
    <row r="140" spans="1:8" ht="11.25" customHeight="1" x14ac:dyDescent="0.2">
      <c r="A140" s="3" t="s">
        <v>164</v>
      </c>
      <c r="B140" s="3">
        <v>0</v>
      </c>
      <c r="C140" s="3" t="s">
        <v>130</v>
      </c>
      <c r="D140" s="3" t="s">
        <v>47</v>
      </c>
      <c r="E140" s="3">
        <v>0</v>
      </c>
      <c r="F140" s="3">
        <v>0</v>
      </c>
      <c r="G140" s="3">
        <v>0</v>
      </c>
      <c r="H140" s="3"/>
    </row>
    <row r="141" spans="1:8" ht="11.25" customHeight="1" x14ac:dyDescent="0.2">
      <c r="A141" s="3" t="s">
        <v>165</v>
      </c>
      <c r="B141" s="3">
        <v>0</v>
      </c>
      <c r="C141" s="3" t="s">
        <v>130</v>
      </c>
      <c r="D141" s="3" t="s">
        <v>47</v>
      </c>
      <c r="E141" s="3">
        <v>0</v>
      </c>
      <c r="F141" s="3">
        <v>0</v>
      </c>
      <c r="G141" s="3">
        <v>0</v>
      </c>
      <c r="H141" s="3"/>
    </row>
    <row r="142" spans="1:8" ht="11.25" customHeight="1" x14ac:dyDescent="0.2">
      <c r="A142" s="3" t="s">
        <v>166</v>
      </c>
      <c r="B142" s="3">
        <v>0</v>
      </c>
      <c r="C142" s="3" t="s">
        <v>130</v>
      </c>
      <c r="D142" s="3" t="s">
        <v>47</v>
      </c>
      <c r="E142" s="3">
        <v>0</v>
      </c>
      <c r="F142" s="3">
        <v>0</v>
      </c>
      <c r="G142" s="3">
        <v>0</v>
      </c>
      <c r="H142" s="3"/>
    </row>
    <row r="143" spans="1:8" ht="11.25" customHeight="1" x14ac:dyDescent="0.2">
      <c r="A143" s="3" t="s">
        <v>167</v>
      </c>
      <c r="B143" s="3">
        <v>0</v>
      </c>
      <c r="C143" s="3" t="s">
        <v>130</v>
      </c>
      <c r="D143" s="3" t="s">
        <v>47</v>
      </c>
      <c r="E143" s="3">
        <v>0</v>
      </c>
      <c r="F143" s="3">
        <v>0</v>
      </c>
      <c r="G143" s="3">
        <v>0</v>
      </c>
      <c r="H143" s="3"/>
    </row>
    <row r="144" spans="1:8" ht="11.25" customHeight="1" x14ac:dyDescent="0.2">
      <c r="A144" s="3" t="s">
        <v>168</v>
      </c>
      <c r="B144" s="3">
        <v>0</v>
      </c>
      <c r="C144" s="3" t="s">
        <v>130</v>
      </c>
      <c r="D144" s="3" t="s">
        <v>47</v>
      </c>
      <c r="E144" s="3">
        <v>0</v>
      </c>
      <c r="F144" s="3">
        <v>0</v>
      </c>
      <c r="G144" s="3">
        <v>0</v>
      </c>
      <c r="H144" s="3"/>
    </row>
    <row r="145" spans="1:8" ht="11.25" customHeight="1" x14ac:dyDescent="0.2">
      <c r="A145" s="3" t="s">
        <v>169</v>
      </c>
      <c r="B145" s="3">
        <v>0</v>
      </c>
      <c r="C145" s="3" t="s">
        <v>130</v>
      </c>
      <c r="D145" s="3" t="s">
        <v>47</v>
      </c>
      <c r="E145" s="3">
        <v>0</v>
      </c>
      <c r="F145" s="3">
        <v>0</v>
      </c>
      <c r="G145" s="3">
        <v>0</v>
      </c>
      <c r="H145" s="3"/>
    </row>
    <row r="146" spans="1:8" ht="11.25" customHeight="1" x14ac:dyDescent="0.2">
      <c r="A146" s="3" t="s">
        <v>170</v>
      </c>
      <c r="B146" s="3">
        <v>0</v>
      </c>
      <c r="C146" s="3" t="s">
        <v>130</v>
      </c>
      <c r="D146" s="3" t="s">
        <v>47</v>
      </c>
      <c r="E146" s="3">
        <v>0</v>
      </c>
      <c r="F146" s="3">
        <v>0</v>
      </c>
      <c r="G146" s="3">
        <v>0</v>
      </c>
      <c r="H146" s="3"/>
    </row>
    <row r="147" spans="1:8" ht="11.25" customHeight="1" x14ac:dyDescent="0.2">
      <c r="A147" s="3" t="s">
        <v>171</v>
      </c>
      <c r="B147" s="3">
        <v>0</v>
      </c>
      <c r="C147" s="3" t="s">
        <v>130</v>
      </c>
      <c r="D147" s="3" t="s">
        <v>47</v>
      </c>
      <c r="E147" s="3">
        <v>0</v>
      </c>
      <c r="F147" s="3">
        <v>0</v>
      </c>
      <c r="G147" s="3">
        <v>0</v>
      </c>
      <c r="H147" s="3"/>
    </row>
    <row r="148" spans="1:8" ht="11.25" customHeight="1" x14ac:dyDescent="0.2">
      <c r="A148" s="3" t="s">
        <v>172</v>
      </c>
      <c r="B148" s="3">
        <v>0</v>
      </c>
      <c r="C148" s="3" t="s">
        <v>130</v>
      </c>
      <c r="D148" s="3" t="s">
        <v>47</v>
      </c>
      <c r="E148" s="3">
        <v>0</v>
      </c>
      <c r="F148" s="3">
        <v>0</v>
      </c>
      <c r="G148" s="3">
        <v>0</v>
      </c>
      <c r="H148" s="3"/>
    </row>
    <row r="149" spans="1:8" ht="11.25" customHeight="1" x14ac:dyDescent="0.2">
      <c r="A149" s="3" t="s">
        <v>173</v>
      </c>
      <c r="B149" s="3">
        <v>0</v>
      </c>
      <c r="C149" s="3" t="s">
        <v>130</v>
      </c>
      <c r="D149" s="3" t="s">
        <v>47</v>
      </c>
      <c r="E149" s="3">
        <v>0</v>
      </c>
      <c r="F149" s="3">
        <v>0</v>
      </c>
      <c r="G149" s="3">
        <v>0</v>
      </c>
      <c r="H149" s="3"/>
    </row>
    <row r="150" spans="1:8" ht="11.25" customHeight="1" x14ac:dyDescent="0.2">
      <c r="A150" s="3" t="s">
        <v>174</v>
      </c>
      <c r="B150" s="3">
        <v>0</v>
      </c>
      <c r="C150" s="3" t="s">
        <v>130</v>
      </c>
      <c r="D150" s="3" t="s">
        <v>47</v>
      </c>
      <c r="E150" s="3">
        <v>0</v>
      </c>
      <c r="F150" s="3">
        <v>0</v>
      </c>
      <c r="G150" s="3">
        <v>0</v>
      </c>
      <c r="H150" s="3"/>
    </row>
    <row r="151" spans="1:8" ht="11.25" customHeight="1" x14ac:dyDescent="0.2">
      <c r="A151" s="3" t="s">
        <v>175</v>
      </c>
      <c r="B151" s="3">
        <v>0</v>
      </c>
      <c r="C151" s="3" t="s">
        <v>130</v>
      </c>
      <c r="D151" s="3" t="s">
        <v>47</v>
      </c>
      <c r="E151" s="3">
        <v>0</v>
      </c>
      <c r="F151" s="3">
        <v>0</v>
      </c>
      <c r="G151" s="3">
        <v>0</v>
      </c>
      <c r="H151" s="3"/>
    </row>
    <row r="152" spans="1:8" ht="11.25" customHeight="1" x14ac:dyDescent="0.2">
      <c r="A152" s="3" t="s">
        <v>176</v>
      </c>
      <c r="B152" s="3">
        <v>0</v>
      </c>
      <c r="C152" s="3" t="s">
        <v>130</v>
      </c>
      <c r="D152" s="3" t="s">
        <v>47</v>
      </c>
      <c r="E152" s="3">
        <v>0</v>
      </c>
      <c r="F152" s="3">
        <v>0</v>
      </c>
      <c r="G152" s="3">
        <v>0</v>
      </c>
      <c r="H152" s="3"/>
    </row>
    <row r="153" spans="1:8" ht="11.25" customHeight="1" x14ac:dyDescent="0.2">
      <c r="A153" s="3" t="s">
        <v>177</v>
      </c>
      <c r="B153" s="3">
        <v>1</v>
      </c>
      <c r="C153" s="3" t="s">
        <v>10</v>
      </c>
      <c r="D153" s="3" t="s">
        <v>47</v>
      </c>
      <c r="E153" s="3">
        <v>0</v>
      </c>
      <c r="F153" s="3">
        <v>0</v>
      </c>
      <c r="G153" s="3">
        <v>53.39</v>
      </c>
      <c r="H153" s="3"/>
    </row>
    <row r="154" spans="1:8" ht="11.25" customHeight="1" x14ac:dyDescent="0.2">
      <c r="A154" s="3" t="s">
        <v>178</v>
      </c>
      <c r="B154" s="3">
        <v>1</v>
      </c>
      <c r="C154" s="3" t="s">
        <v>10</v>
      </c>
      <c r="D154" s="3" t="s">
        <v>47</v>
      </c>
      <c r="E154" s="3">
        <v>0</v>
      </c>
      <c r="F154" s="3">
        <v>0</v>
      </c>
      <c r="G154" s="3">
        <v>8.9</v>
      </c>
      <c r="H154" s="3"/>
    </row>
    <row r="155" spans="1:8" s="10" customFormat="1" ht="11.25" customHeight="1" x14ac:dyDescent="0.2">
      <c r="A155" s="15" t="s">
        <v>179</v>
      </c>
      <c r="B155" s="16"/>
      <c r="C155" s="16"/>
      <c r="D155" s="16"/>
      <c r="E155" s="16"/>
      <c r="F155" s="17"/>
      <c r="G155" s="13">
        <f>SUM(G112:G154)</f>
        <v>1049.9000000000003</v>
      </c>
      <c r="H155" s="13"/>
    </row>
    <row r="156" spans="1:8" ht="11.25" customHeight="1" x14ac:dyDescent="0.2">
      <c r="A156" s="6" t="s">
        <v>180</v>
      </c>
      <c r="B156" s="7"/>
      <c r="C156" s="7"/>
      <c r="D156" s="7"/>
      <c r="E156" s="7"/>
      <c r="F156" s="7"/>
      <c r="G156" s="7"/>
      <c r="H156" s="8"/>
    </row>
    <row r="157" spans="1:8" ht="11.25" customHeight="1" x14ac:dyDescent="0.2">
      <c r="A157" s="3" t="s">
        <v>181</v>
      </c>
      <c r="B157" s="3">
        <v>366</v>
      </c>
      <c r="C157" s="3" t="s">
        <v>155</v>
      </c>
      <c r="D157" s="3" t="s">
        <v>19</v>
      </c>
      <c r="E157" s="3">
        <v>12</v>
      </c>
      <c r="F157" s="3">
        <v>107.49</v>
      </c>
      <c r="G157" s="25">
        <f t="shared" ref="G157" si="7">ROUND(E157*F157*B157/1000,2)</f>
        <v>472.1</v>
      </c>
      <c r="H157" s="3" t="s">
        <v>155</v>
      </c>
    </row>
    <row r="158" spans="1:8" s="10" customFormat="1" ht="11.25" customHeight="1" x14ac:dyDescent="0.2">
      <c r="A158" s="15" t="s">
        <v>182</v>
      </c>
      <c r="B158" s="16"/>
      <c r="C158" s="16"/>
      <c r="D158" s="16"/>
      <c r="E158" s="16"/>
      <c r="F158" s="17"/>
      <c r="G158" s="13">
        <f>SUM(G157)</f>
        <v>472.1</v>
      </c>
      <c r="H158" s="13"/>
    </row>
    <row r="159" spans="1:8" ht="11.25" customHeight="1" x14ac:dyDescent="0.2">
      <c r="A159" s="6" t="s">
        <v>183</v>
      </c>
      <c r="B159" s="7"/>
      <c r="C159" s="7"/>
      <c r="D159" s="7"/>
      <c r="E159" s="7"/>
      <c r="F159" s="7"/>
      <c r="G159" s="7"/>
      <c r="H159" s="8"/>
    </row>
    <row r="160" spans="1:8" ht="11.25" customHeight="1" x14ac:dyDescent="0.2">
      <c r="A160" s="3" t="s">
        <v>184</v>
      </c>
      <c r="B160" s="3">
        <v>0</v>
      </c>
      <c r="C160" s="3" t="s">
        <v>130</v>
      </c>
      <c r="D160" s="3" t="s">
        <v>70</v>
      </c>
      <c r="E160" s="3">
        <v>0</v>
      </c>
      <c r="F160" s="3">
        <v>0</v>
      </c>
      <c r="G160" s="3">
        <v>0</v>
      </c>
      <c r="H160" s="3"/>
    </row>
    <row r="161" spans="1:8" ht="11.25" customHeight="1" x14ac:dyDescent="0.2">
      <c r="A161" s="3" t="s">
        <v>185</v>
      </c>
      <c r="B161" s="3">
        <v>12</v>
      </c>
      <c r="C161" s="3" t="s">
        <v>10</v>
      </c>
      <c r="D161" s="3" t="s">
        <v>70</v>
      </c>
      <c r="E161" s="3">
        <v>6</v>
      </c>
      <c r="F161" s="3">
        <v>1281.72</v>
      </c>
      <c r="G161" s="25">
        <f t="shared" ref="G161" si="8">ROUND(E161*F161*B161/1000,2)</f>
        <v>92.28</v>
      </c>
      <c r="H161" s="3" t="s">
        <v>23</v>
      </c>
    </row>
    <row r="162" spans="1:8" ht="11.25" customHeight="1" x14ac:dyDescent="0.2">
      <c r="A162" s="3" t="s">
        <v>186</v>
      </c>
      <c r="B162" s="3">
        <v>0</v>
      </c>
      <c r="C162" s="3" t="s">
        <v>40</v>
      </c>
      <c r="D162" s="3" t="s">
        <v>70</v>
      </c>
      <c r="E162" s="3">
        <v>0</v>
      </c>
      <c r="F162" s="3">
        <v>0</v>
      </c>
      <c r="G162" s="3">
        <v>0</v>
      </c>
      <c r="H162" s="3" t="s">
        <v>42</v>
      </c>
    </row>
    <row r="163" spans="1:8" s="10" customFormat="1" ht="11.25" customHeight="1" x14ac:dyDescent="0.2">
      <c r="A163" s="15" t="s">
        <v>187</v>
      </c>
      <c r="B163" s="16"/>
      <c r="C163" s="16"/>
      <c r="D163" s="16"/>
      <c r="E163" s="16"/>
      <c r="F163" s="17"/>
      <c r="G163" s="13">
        <f>SUM(G160:G162)</f>
        <v>92.28</v>
      </c>
      <c r="H163" s="13"/>
    </row>
    <row r="164" spans="1:8" ht="11.25" customHeight="1" x14ac:dyDescent="0.2">
      <c r="A164" s="6" t="s">
        <v>188</v>
      </c>
      <c r="B164" s="7"/>
      <c r="C164" s="7"/>
      <c r="D164" s="7"/>
      <c r="E164" s="7"/>
      <c r="F164" s="7"/>
      <c r="G164" s="7"/>
      <c r="H164" s="8"/>
    </row>
    <row r="165" spans="1:8" ht="11.25" customHeight="1" x14ac:dyDescent="0.2">
      <c r="A165" s="3" t="s">
        <v>189</v>
      </c>
      <c r="B165" s="3">
        <v>1</v>
      </c>
      <c r="C165" s="3" t="s">
        <v>10</v>
      </c>
      <c r="D165" s="3" t="s">
        <v>70</v>
      </c>
      <c r="E165" s="3">
        <v>0</v>
      </c>
      <c r="F165" s="3">
        <v>0</v>
      </c>
      <c r="G165" s="24">
        <v>29.91</v>
      </c>
      <c r="H165" s="3"/>
    </row>
    <row r="166" spans="1:8" ht="11.25" customHeight="1" x14ac:dyDescent="0.2">
      <c r="A166" s="3" t="s">
        <v>190</v>
      </c>
      <c r="B166" s="3">
        <v>0</v>
      </c>
      <c r="C166" s="3" t="s">
        <v>130</v>
      </c>
      <c r="D166" s="3" t="s">
        <v>70</v>
      </c>
      <c r="E166" s="3">
        <v>0</v>
      </c>
      <c r="F166" s="3">
        <v>0</v>
      </c>
      <c r="G166" s="3">
        <v>0</v>
      </c>
      <c r="H166" s="3"/>
    </row>
    <row r="167" spans="1:8" ht="11.25" customHeight="1" x14ac:dyDescent="0.2">
      <c r="A167" s="3" t="s">
        <v>191</v>
      </c>
      <c r="B167" s="3">
        <v>0</v>
      </c>
      <c r="C167" s="3" t="s">
        <v>130</v>
      </c>
      <c r="D167" s="3" t="s">
        <v>70</v>
      </c>
      <c r="E167" s="3">
        <v>0</v>
      </c>
      <c r="F167" s="3">
        <v>0</v>
      </c>
      <c r="G167" s="3">
        <v>0</v>
      </c>
      <c r="H167" s="3"/>
    </row>
    <row r="168" spans="1:8" s="10" customFormat="1" ht="11.25" customHeight="1" x14ac:dyDescent="0.2">
      <c r="A168" s="15" t="s">
        <v>192</v>
      </c>
      <c r="B168" s="16"/>
      <c r="C168" s="16"/>
      <c r="D168" s="16"/>
      <c r="E168" s="16"/>
      <c r="F168" s="17"/>
      <c r="G168" s="13">
        <f>SUM(G165:G167)</f>
        <v>29.91</v>
      </c>
      <c r="H168" s="13"/>
    </row>
    <row r="169" spans="1:8" ht="11.25" customHeight="1" x14ac:dyDescent="0.2">
      <c r="A169" s="6" t="s">
        <v>193</v>
      </c>
      <c r="B169" s="7"/>
      <c r="C169" s="7"/>
      <c r="D169" s="7"/>
      <c r="E169" s="7"/>
      <c r="F169" s="7"/>
      <c r="G169" s="7"/>
      <c r="H169" s="8"/>
    </row>
    <row r="170" spans="1:8" ht="11.25" customHeight="1" x14ac:dyDescent="0.2">
      <c r="A170" s="3" t="s">
        <v>194</v>
      </c>
      <c r="B170" s="3">
        <v>1</v>
      </c>
      <c r="C170" s="3" t="s">
        <v>10</v>
      </c>
      <c r="D170" s="3" t="s">
        <v>70</v>
      </c>
      <c r="E170" s="3">
        <v>0</v>
      </c>
      <c r="F170" s="3">
        <v>0</v>
      </c>
      <c r="G170" s="3">
        <v>0</v>
      </c>
      <c r="H170" s="3" t="s">
        <v>25</v>
      </c>
    </row>
    <row r="171" spans="1:8" ht="11.25" customHeight="1" x14ac:dyDescent="0.2">
      <c r="A171" s="3" t="s">
        <v>195</v>
      </c>
      <c r="B171" s="3">
        <v>1</v>
      </c>
      <c r="C171" s="3" t="s">
        <v>130</v>
      </c>
      <c r="D171" s="3" t="s">
        <v>70</v>
      </c>
      <c r="E171" s="3">
        <v>0</v>
      </c>
      <c r="F171" s="3">
        <v>0</v>
      </c>
      <c r="G171" s="3">
        <v>0</v>
      </c>
      <c r="H171" s="3"/>
    </row>
    <row r="172" spans="1:8" s="10" customFormat="1" ht="11.25" customHeight="1" x14ac:dyDescent="0.2">
      <c r="A172" s="15" t="s">
        <v>196</v>
      </c>
      <c r="B172" s="16"/>
      <c r="C172" s="16"/>
      <c r="D172" s="16"/>
      <c r="E172" s="16"/>
      <c r="F172" s="17"/>
      <c r="G172" s="13">
        <f>SUM(G170:G171)</f>
        <v>0</v>
      </c>
      <c r="H172" s="13"/>
    </row>
    <row r="173" spans="1:8" ht="11.25" customHeight="1" x14ac:dyDescent="0.2">
      <c r="A173" s="6" t="s">
        <v>197</v>
      </c>
      <c r="B173" s="7"/>
      <c r="C173" s="7"/>
      <c r="D173" s="7"/>
      <c r="E173" s="7"/>
      <c r="F173" s="7"/>
      <c r="G173" s="7"/>
      <c r="H173" s="8"/>
    </row>
    <row r="174" spans="1:8" ht="11.25" customHeight="1" x14ac:dyDescent="0.2">
      <c r="A174" s="3" t="s">
        <v>198</v>
      </c>
      <c r="B174" s="3">
        <v>366</v>
      </c>
      <c r="C174" s="3" t="s">
        <v>199</v>
      </c>
      <c r="D174" s="3" t="s">
        <v>70</v>
      </c>
      <c r="E174" s="3">
        <v>0</v>
      </c>
      <c r="F174" s="3">
        <v>0</v>
      </c>
      <c r="G174" s="24">
        <v>58.05</v>
      </c>
      <c r="H174" s="3" t="s">
        <v>199</v>
      </c>
    </row>
    <row r="175" spans="1:8" ht="11.25" customHeight="1" x14ac:dyDescent="0.2">
      <c r="A175" s="3" t="s">
        <v>200</v>
      </c>
      <c r="B175" s="3">
        <v>0</v>
      </c>
      <c r="C175" s="3" t="s">
        <v>199</v>
      </c>
      <c r="D175" s="3" t="s">
        <v>70</v>
      </c>
      <c r="E175" s="3">
        <v>0</v>
      </c>
      <c r="F175" s="3">
        <v>0</v>
      </c>
      <c r="G175" s="3">
        <v>45.62</v>
      </c>
      <c r="H175" s="3" t="s">
        <v>199</v>
      </c>
    </row>
    <row r="176" spans="1:8" s="10" customFormat="1" ht="11.25" customHeight="1" x14ac:dyDescent="0.2">
      <c r="A176" s="15" t="s">
        <v>201</v>
      </c>
      <c r="B176" s="16"/>
      <c r="C176" s="16"/>
      <c r="D176" s="16"/>
      <c r="E176" s="16"/>
      <c r="F176" s="17"/>
      <c r="G176" s="13">
        <f>SUM(G174:G175)</f>
        <v>103.66999999999999</v>
      </c>
      <c r="H176" s="13"/>
    </row>
    <row r="177" spans="1:8" ht="11.25" customHeight="1" x14ac:dyDescent="0.2">
      <c r="A177" s="6" t="s">
        <v>202</v>
      </c>
      <c r="B177" s="7"/>
      <c r="C177" s="7"/>
      <c r="D177" s="7"/>
      <c r="E177" s="7"/>
      <c r="F177" s="7"/>
      <c r="G177" s="7"/>
      <c r="H177" s="8"/>
    </row>
    <row r="178" spans="1:8" ht="11.25" customHeight="1" x14ac:dyDescent="0.2">
      <c r="A178" s="3" t="s">
        <v>203</v>
      </c>
      <c r="B178" s="3">
        <v>0</v>
      </c>
      <c r="C178" s="3" t="s">
        <v>130</v>
      </c>
      <c r="D178" s="3"/>
      <c r="E178" s="3">
        <v>0</v>
      </c>
      <c r="F178" s="3">
        <v>0</v>
      </c>
      <c r="G178" s="24">
        <v>190.29</v>
      </c>
      <c r="H178" s="3"/>
    </row>
    <row r="179" spans="1:8" s="10" customFormat="1" ht="11.25" customHeight="1" x14ac:dyDescent="0.2">
      <c r="A179" s="15" t="s">
        <v>204</v>
      </c>
      <c r="B179" s="16"/>
      <c r="C179" s="16"/>
      <c r="D179" s="16"/>
      <c r="E179" s="16"/>
      <c r="F179" s="17"/>
      <c r="G179" s="13">
        <f>SUM(G178)</f>
        <v>190.29</v>
      </c>
      <c r="H179" s="13"/>
    </row>
    <row r="180" spans="1:8" ht="11.25" customHeight="1" x14ac:dyDescent="0.2">
      <c r="A180" s="6" t="s">
        <v>205</v>
      </c>
      <c r="B180" s="7"/>
      <c r="C180" s="7"/>
      <c r="D180" s="7"/>
      <c r="E180" s="7"/>
      <c r="F180" s="7"/>
      <c r="G180" s="7"/>
      <c r="H180" s="8"/>
    </row>
    <row r="181" spans="1:8" ht="11.25" customHeight="1" x14ac:dyDescent="0.2">
      <c r="A181" s="6" t="s">
        <v>53</v>
      </c>
      <c r="B181" s="7"/>
      <c r="C181" s="7"/>
      <c r="D181" s="7"/>
      <c r="E181" s="7"/>
      <c r="F181" s="7"/>
      <c r="G181" s="7"/>
      <c r="H181" s="8"/>
    </row>
    <row r="182" spans="1:8" ht="11.25" customHeight="1" x14ac:dyDescent="0.2">
      <c r="A182" s="3" t="s">
        <v>206</v>
      </c>
      <c r="B182" s="3">
        <v>0</v>
      </c>
      <c r="C182" s="3" t="s">
        <v>130</v>
      </c>
      <c r="D182" s="3" t="s">
        <v>47</v>
      </c>
      <c r="E182" s="3">
        <v>0</v>
      </c>
      <c r="F182" s="3">
        <v>0</v>
      </c>
      <c r="G182" s="24">
        <v>64.34</v>
      </c>
      <c r="H182" s="3"/>
    </row>
    <row r="183" spans="1:8" ht="11.25" customHeight="1" x14ac:dyDescent="0.2">
      <c r="A183" s="3" t="s">
        <v>207</v>
      </c>
      <c r="B183" s="3">
        <v>0</v>
      </c>
      <c r="C183" s="3" t="s">
        <v>130</v>
      </c>
      <c r="D183" s="3" t="s">
        <v>47</v>
      </c>
      <c r="E183" s="3">
        <v>0</v>
      </c>
      <c r="F183" s="3">
        <v>0</v>
      </c>
      <c r="G183" s="3">
        <v>0</v>
      </c>
      <c r="H183" s="3"/>
    </row>
    <row r="184" spans="1:8" ht="11.25" customHeight="1" x14ac:dyDescent="0.2">
      <c r="A184" s="3" t="s">
        <v>208</v>
      </c>
      <c r="B184" s="3">
        <v>0</v>
      </c>
      <c r="C184" s="3" t="s">
        <v>130</v>
      </c>
      <c r="D184" s="3" t="s">
        <v>47</v>
      </c>
      <c r="E184" s="3">
        <v>0</v>
      </c>
      <c r="F184" s="3">
        <v>0</v>
      </c>
      <c r="G184" s="3">
        <v>0</v>
      </c>
      <c r="H184" s="3"/>
    </row>
    <row r="185" spans="1:8" s="10" customFormat="1" ht="11.25" customHeight="1" x14ac:dyDescent="0.2">
      <c r="A185" s="15" t="s">
        <v>209</v>
      </c>
      <c r="B185" s="16"/>
      <c r="C185" s="16"/>
      <c r="D185" s="16"/>
      <c r="E185" s="16"/>
      <c r="F185" s="17"/>
      <c r="G185" s="13">
        <f>SUM(G182:G184)</f>
        <v>64.34</v>
      </c>
      <c r="H185" s="13"/>
    </row>
    <row r="186" spans="1:8" ht="11.25" customHeight="1" x14ac:dyDescent="0.2">
      <c r="A186" s="6" t="s">
        <v>210</v>
      </c>
      <c r="B186" s="7"/>
      <c r="C186" s="7"/>
      <c r="D186" s="7"/>
      <c r="E186" s="7"/>
      <c r="F186" s="7"/>
      <c r="G186" s="7"/>
      <c r="H186" s="8"/>
    </row>
    <row r="187" spans="1:8" ht="11.25" customHeight="1" x14ac:dyDescent="0.2">
      <c r="A187" s="3" t="s">
        <v>211</v>
      </c>
      <c r="B187" s="3">
        <v>1</v>
      </c>
      <c r="C187" s="3" t="s">
        <v>10</v>
      </c>
      <c r="D187" s="3" t="s">
        <v>70</v>
      </c>
      <c r="E187" s="3">
        <v>0</v>
      </c>
      <c r="F187" s="3">
        <v>0</v>
      </c>
      <c r="G187" s="24">
        <v>25.15</v>
      </c>
      <c r="H187" s="3" t="s">
        <v>25</v>
      </c>
    </row>
    <row r="188" spans="1:8" ht="11.25" customHeight="1" x14ac:dyDescent="0.2">
      <c r="A188" s="3" t="s">
        <v>212</v>
      </c>
      <c r="B188" s="3">
        <v>1</v>
      </c>
      <c r="C188" s="3" t="s">
        <v>130</v>
      </c>
      <c r="D188" s="3" t="s">
        <v>70</v>
      </c>
      <c r="E188" s="3">
        <v>0</v>
      </c>
      <c r="F188" s="3">
        <v>0</v>
      </c>
      <c r="G188" s="24">
        <v>12.61</v>
      </c>
      <c r="H188" s="3"/>
    </row>
    <row r="189" spans="1:8" ht="11.25" customHeight="1" x14ac:dyDescent="0.2">
      <c r="A189" s="3" t="s">
        <v>213</v>
      </c>
      <c r="B189" s="3">
        <v>1</v>
      </c>
      <c r="C189" s="3" t="s">
        <v>214</v>
      </c>
      <c r="D189" s="3" t="s">
        <v>19</v>
      </c>
      <c r="E189" s="3">
        <v>0</v>
      </c>
      <c r="F189" s="3">
        <v>0</v>
      </c>
      <c r="G189" s="3">
        <v>0</v>
      </c>
      <c r="H189" s="3" t="s">
        <v>215</v>
      </c>
    </row>
    <row r="190" spans="1:8" ht="11.25" customHeight="1" x14ac:dyDescent="0.2">
      <c r="A190" s="6" t="s">
        <v>53</v>
      </c>
      <c r="B190" s="7"/>
      <c r="C190" s="7"/>
      <c r="D190" s="7"/>
      <c r="E190" s="7"/>
      <c r="F190" s="7"/>
      <c r="G190" s="7"/>
      <c r="H190" s="8"/>
    </row>
    <row r="191" spans="1:8" ht="11.25" customHeight="1" x14ac:dyDescent="0.2">
      <c r="A191" s="3" t="s">
        <v>216</v>
      </c>
      <c r="B191" s="3">
        <v>0</v>
      </c>
      <c r="C191" s="3" t="s">
        <v>130</v>
      </c>
      <c r="D191" s="3" t="s">
        <v>47</v>
      </c>
      <c r="E191" s="3">
        <v>0</v>
      </c>
      <c r="F191" s="3">
        <v>0</v>
      </c>
      <c r="G191" s="3">
        <v>0</v>
      </c>
      <c r="H191" s="3"/>
    </row>
    <row r="192" spans="1:8" ht="11.25" customHeight="1" x14ac:dyDescent="0.2">
      <c r="A192" s="3" t="s">
        <v>217</v>
      </c>
      <c r="B192" s="3">
        <v>0</v>
      </c>
      <c r="C192" s="3" t="s">
        <v>130</v>
      </c>
      <c r="D192" s="3" t="s">
        <v>47</v>
      </c>
      <c r="E192" s="3">
        <v>0</v>
      </c>
      <c r="F192" s="3">
        <v>0</v>
      </c>
      <c r="G192" s="3">
        <v>0</v>
      </c>
      <c r="H192" s="3"/>
    </row>
    <row r="193" spans="1:8" ht="11.25" customHeight="1" x14ac:dyDescent="0.2">
      <c r="A193" s="3" t="s">
        <v>218</v>
      </c>
      <c r="B193" s="3">
        <v>0</v>
      </c>
      <c r="C193" s="3" t="s">
        <v>130</v>
      </c>
      <c r="D193" s="3" t="s">
        <v>47</v>
      </c>
      <c r="E193" s="3">
        <v>0</v>
      </c>
      <c r="F193" s="3">
        <v>0</v>
      </c>
      <c r="G193" s="3">
        <v>0</v>
      </c>
      <c r="H193" s="3"/>
    </row>
    <row r="194" spans="1:8" s="10" customFormat="1" ht="11.25" customHeight="1" x14ac:dyDescent="0.2">
      <c r="A194" s="15" t="s">
        <v>219</v>
      </c>
      <c r="B194" s="16"/>
      <c r="C194" s="16"/>
      <c r="D194" s="16"/>
      <c r="E194" s="16"/>
      <c r="F194" s="17"/>
      <c r="G194" s="13">
        <f>SUM(G187:G193)</f>
        <v>37.76</v>
      </c>
      <c r="H194" s="13"/>
    </row>
    <row r="195" spans="1:8" ht="11.25" customHeight="1" x14ac:dyDescent="0.2">
      <c r="A195" s="6" t="s">
        <v>220</v>
      </c>
      <c r="B195" s="7"/>
      <c r="C195" s="7"/>
      <c r="D195" s="7"/>
      <c r="E195" s="7"/>
      <c r="F195" s="7"/>
      <c r="G195" s="7"/>
      <c r="H195" s="8"/>
    </row>
    <row r="196" spans="1:8" ht="11.25" customHeight="1" x14ac:dyDescent="0.2">
      <c r="A196" s="3" t="s">
        <v>221</v>
      </c>
      <c r="B196" s="3">
        <v>1</v>
      </c>
      <c r="C196" s="3" t="s">
        <v>130</v>
      </c>
      <c r="D196" s="3" t="s">
        <v>11</v>
      </c>
      <c r="E196" s="3">
        <v>0</v>
      </c>
      <c r="F196" s="3">
        <v>0</v>
      </c>
      <c r="G196" s="3">
        <v>0</v>
      </c>
      <c r="H196" s="3" t="s">
        <v>12</v>
      </c>
    </row>
    <row r="197" spans="1:8" ht="11.25" customHeight="1" x14ac:dyDescent="0.2">
      <c r="A197" s="3" t="s">
        <v>222</v>
      </c>
      <c r="B197" s="3">
        <v>1</v>
      </c>
      <c r="C197" s="3" t="s">
        <v>223</v>
      </c>
      <c r="D197" s="3" t="s">
        <v>11</v>
      </c>
      <c r="E197" s="3">
        <v>0</v>
      </c>
      <c r="F197" s="3">
        <v>0</v>
      </c>
      <c r="G197" s="3">
        <v>0</v>
      </c>
      <c r="H197" s="3" t="s">
        <v>224</v>
      </c>
    </row>
    <row r="198" spans="1:8" ht="11.25" customHeight="1" x14ac:dyDescent="0.2">
      <c r="A198" s="3" t="s">
        <v>225</v>
      </c>
      <c r="B198" s="3">
        <v>1</v>
      </c>
      <c r="C198" s="3" t="s">
        <v>130</v>
      </c>
      <c r="D198" s="3" t="s">
        <v>11</v>
      </c>
      <c r="E198" s="3">
        <v>0</v>
      </c>
      <c r="F198" s="3">
        <v>0</v>
      </c>
      <c r="G198" s="3">
        <v>0</v>
      </c>
      <c r="H198" s="3" t="s">
        <v>12</v>
      </c>
    </row>
    <row r="199" spans="1:8" ht="11.25" customHeight="1" x14ac:dyDescent="0.2">
      <c r="A199" s="3" t="s">
        <v>226</v>
      </c>
      <c r="B199" s="3">
        <v>0</v>
      </c>
      <c r="C199" s="3" t="s">
        <v>130</v>
      </c>
      <c r="D199" s="3" t="s">
        <v>70</v>
      </c>
      <c r="E199" s="3">
        <v>0</v>
      </c>
      <c r="F199" s="3">
        <v>0</v>
      </c>
      <c r="G199" s="3">
        <v>0</v>
      </c>
      <c r="H199" s="3"/>
    </row>
    <row r="200" spans="1:8" ht="11.25" customHeight="1" x14ac:dyDescent="0.2">
      <c r="A200" s="3" t="s">
        <v>227</v>
      </c>
      <c r="B200" s="3">
        <v>0</v>
      </c>
      <c r="C200" s="3" t="s">
        <v>130</v>
      </c>
      <c r="D200" s="3" t="s">
        <v>11</v>
      </c>
      <c r="E200" s="3">
        <v>0</v>
      </c>
      <c r="F200" s="3">
        <v>0</v>
      </c>
      <c r="G200" s="3">
        <v>0</v>
      </c>
      <c r="H200" s="3"/>
    </row>
    <row r="201" spans="1:8" ht="11.25" customHeight="1" x14ac:dyDescent="0.2">
      <c r="A201" s="3" t="s">
        <v>228</v>
      </c>
      <c r="B201" s="3">
        <v>0</v>
      </c>
      <c r="C201" s="3" t="s">
        <v>130</v>
      </c>
      <c r="D201" s="3" t="s">
        <v>11</v>
      </c>
      <c r="E201" s="3">
        <v>0</v>
      </c>
      <c r="F201" s="3">
        <v>0</v>
      </c>
      <c r="G201" s="3">
        <v>0</v>
      </c>
      <c r="H201" s="3"/>
    </row>
    <row r="202" spans="1:8" ht="11.25" customHeight="1" x14ac:dyDescent="0.2">
      <c r="A202" s="3" t="s">
        <v>229</v>
      </c>
      <c r="B202" s="3">
        <v>1</v>
      </c>
      <c r="C202" s="3" t="s">
        <v>10</v>
      </c>
      <c r="D202" s="3" t="s">
        <v>19</v>
      </c>
      <c r="E202" s="3">
        <v>0</v>
      </c>
      <c r="F202" s="3">
        <v>0</v>
      </c>
      <c r="G202" s="3">
        <v>0</v>
      </c>
      <c r="H202" s="3" t="s">
        <v>25</v>
      </c>
    </row>
    <row r="203" spans="1:8" ht="11.25" customHeight="1" x14ac:dyDescent="0.2">
      <c r="A203" s="3" t="s">
        <v>230</v>
      </c>
      <c r="B203" s="3">
        <v>1</v>
      </c>
      <c r="C203" s="3" t="s">
        <v>231</v>
      </c>
      <c r="D203" s="3" t="s">
        <v>70</v>
      </c>
      <c r="E203" s="3">
        <v>0</v>
      </c>
      <c r="F203" s="3">
        <v>0</v>
      </c>
      <c r="G203" s="3">
        <v>0</v>
      </c>
      <c r="H203" s="3" t="s">
        <v>231</v>
      </c>
    </row>
    <row r="204" spans="1:8" ht="11.25" customHeight="1" x14ac:dyDescent="0.2">
      <c r="A204" s="3" t="s">
        <v>232</v>
      </c>
      <c r="B204" s="3">
        <v>3</v>
      </c>
      <c r="C204" s="3" t="s">
        <v>233</v>
      </c>
      <c r="D204" s="3" t="s">
        <v>11</v>
      </c>
      <c r="E204" s="3">
        <v>0</v>
      </c>
      <c r="F204" s="3">
        <v>0</v>
      </c>
      <c r="G204" s="3">
        <v>0</v>
      </c>
      <c r="H204" s="3" t="s">
        <v>48</v>
      </c>
    </row>
    <row r="205" spans="1:8" ht="11.25" customHeight="1" x14ac:dyDescent="0.2">
      <c r="A205" s="3" t="s">
        <v>234</v>
      </c>
      <c r="B205" s="3">
        <v>3</v>
      </c>
      <c r="C205" s="3" t="s">
        <v>235</v>
      </c>
      <c r="D205" s="3" t="s">
        <v>11</v>
      </c>
      <c r="E205" s="3">
        <v>0</v>
      </c>
      <c r="F205" s="3">
        <v>0</v>
      </c>
      <c r="G205" s="3">
        <v>0</v>
      </c>
      <c r="H205" s="3" t="s">
        <v>236</v>
      </c>
    </row>
    <row r="206" spans="1:8" s="10" customFormat="1" ht="11.25" customHeight="1" x14ac:dyDescent="0.2">
      <c r="A206" s="15" t="s">
        <v>237</v>
      </c>
      <c r="B206" s="16"/>
      <c r="C206" s="16"/>
      <c r="D206" s="16"/>
      <c r="E206" s="16"/>
      <c r="F206" s="17"/>
      <c r="G206" s="13">
        <f>SUM(G196:G205)</f>
        <v>0</v>
      </c>
      <c r="H206" s="13"/>
    </row>
    <row r="207" spans="1:8" s="10" customFormat="1" ht="11.25" customHeight="1" x14ac:dyDescent="0.2">
      <c r="A207" s="15" t="s">
        <v>238</v>
      </c>
      <c r="B207" s="16"/>
      <c r="C207" s="16"/>
      <c r="D207" s="16"/>
      <c r="E207" s="16"/>
      <c r="F207" s="17"/>
      <c r="G207" s="13">
        <f>G37+G42+G45+G109+G155+G158+G163+G168+G172+G176+G179+G185+G194+G206+G4</f>
        <v>5116.3600000000006</v>
      </c>
      <c r="H207" s="13"/>
    </row>
    <row r="209" spans="1:8" hidden="1" x14ac:dyDescent="0.2">
      <c r="E209" s="4" t="s">
        <v>241</v>
      </c>
      <c r="F209" s="4">
        <f>(25.51*6+26.53*6)/12</f>
        <v>26.02</v>
      </c>
      <c r="G209" s="18">
        <f>G207*1000/F210/12</f>
        <v>26.019976402620127</v>
      </c>
      <c r="H209" s="19">
        <f>F209/G209</f>
        <v>1.0000009068947453</v>
      </c>
    </row>
    <row r="210" spans="1:8" hidden="1" x14ac:dyDescent="0.2">
      <c r="E210" s="4" t="s">
        <v>242</v>
      </c>
      <c r="F210" s="20">
        <v>16386</v>
      </c>
      <c r="G210" s="21">
        <f>F210*F209*12/1000</f>
        <v>5116.3646399999998</v>
      </c>
    </row>
    <row r="211" spans="1:8" hidden="1" x14ac:dyDescent="0.2">
      <c r="G211" s="18"/>
    </row>
    <row r="212" spans="1:8" hidden="1" x14ac:dyDescent="0.2">
      <c r="F212" s="4" t="s">
        <v>243</v>
      </c>
      <c r="G212" s="18">
        <f>G210-G207</f>
        <v>4.6399999991990626E-3</v>
      </c>
      <c r="H212" s="22">
        <f>G214-G207</f>
        <v>-511.63182400000096</v>
      </c>
    </row>
    <row r="213" spans="1:8" hidden="1" x14ac:dyDescent="0.2">
      <c r="G213" s="18"/>
    </row>
    <row r="214" spans="1:8" hidden="1" x14ac:dyDescent="0.2">
      <c r="G214" s="18">
        <f>G210*0.9</f>
        <v>4604.7281759999996</v>
      </c>
    </row>
    <row r="215" spans="1:8" hidden="1" x14ac:dyDescent="0.2">
      <c r="F215" s="4" t="s">
        <v>244</v>
      </c>
      <c r="G215" s="21">
        <f>G210*0.1</f>
        <v>511.63646399999999</v>
      </c>
    </row>
    <row r="216" spans="1:8" hidden="1" x14ac:dyDescent="0.2">
      <c r="G216" s="18">
        <f>SUM(G214:G215)</f>
        <v>5116.3646399999998</v>
      </c>
    </row>
    <row r="217" spans="1:8" hidden="1" x14ac:dyDescent="0.2"/>
    <row r="219" spans="1:8" x14ac:dyDescent="0.2">
      <c r="A219" s="29" t="s">
        <v>246</v>
      </c>
      <c r="B219" s="29"/>
      <c r="C219" s="29"/>
      <c r="D219" s="29"/>
      <c r="E219" s="29"/>
      <c r="G219" s="29" t="s">
        <v>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tabSelected="1" topLeftCell="A112" workbookViewId="0">
      <selection activeCell="A121" sqref="A120:A121"/>
    </sheetView>
  </sheetViews>
  <sheetFormatPr defaultRowHeight="11.25" customHeight="1" x14ac:dyDescent="0.2"/>
  <cols>
    <col min="1" max="1" width="52.42578125" style="4" customWidth="1"/>
    <col min="2" max="16384" width="9.140625" style="4"/>
  </cols>
  <sheetData>
    <row r="1" spans="1:8" s="1" customFormat="1" ht="15.75" x14ac:dyDescent="0.25">
      <c r="A1" s="5" t="s">
        <v>248</v>
      </c>
    </row>
    <row r="2" spans="1:8" s="1" customFormat="1" ht="15.75" x14ac:dyDescent="0.25">
      <c r="A2" s="14" t="s">
        <v>0</v>
      </c>
      <c r="B2" s="14"/>
      <c r="C2" s="14"/>
      <c r="D2" s="14"/>
      <c r="E2" s="14"/>
      <c r="F2" s="14"/>
      <c r="G2" s="14"/>
      <c r="H2" s="14"/>
    </row>
    <row r="3" spans="1:8" ht="11.25" customHeight="1" x14ac:dyDescent="0.2">
      <c r="A3" s="27" t="s">
        <v>1</v>
      </c>
      <c r="B3" s="6" t="s">
        <v>2</v>
      </c>
      <c r="C3" s="8"/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</row>
    <row r="4" spans="1:8" ht="11.25" customHeight="1" x14ac:dyDescent="0.2">
      <c r="A4" s="26" t="s">
        <v>245</v>
      </c>
      <c r="B4" s="27"/>
      <c r="C4" s="27"/>
      <c r="D4" s="27"/>
      <c r="E4" s="27"/>
      <c r="F4" s="27"/>
      <c r="G4" s="27">
        <v>511.64</v>
      </c>
      <c r="H4" s="27"/>
    </row>
    <row r="5" spans="1:8" ht="11.25" customHeight="1" x14ac:dyDescent="0.2">
      <c r="A5" s="6" t="s">
        <v>8</v>
      </c>
      <c r="B5" s="7"/>
      <c r="C5" s="7"/>
      <c r="D5" s="7"/>
      <c r="E5" s="7"/>
      <c r="F5" s="7"/>
      <c r="G5" s="7"/>
      <c r="H5" s="8"/>
    </row>
    <row r="6" spans="1:8" ht="11.25" customHeight="1" x14ac:dyDescent="0.2">
      <c r="A6" s="3" t="s">
        <v>9</v>
      </c>
      <c r="B6" s="3">
        <v>300</v>
      </c>
      <c r="C6" s="3" t="s">
        <v>10</v>
      </c>
      <c r="D6" s="3" t="s">
        <v>11</v>
      </c>
      <c r="E6" s="3">
        <v>413.55</v>
      </c>
      <c r="F6" s="23">
        <v>2.65</v>
      </c>
      <c r="G6" s="23">
        <f t="shared" ref="G6:G25" si="0">ROUND(E6*F6*B6/1000,2)</f>
        <v>328.77</v>
      </c>
      <c r="H6" s="3" t="s">
        <v>12</v>
      </c>
    </row>
    <row r="7" spans="1:8" ht="11.25" customHeight="1" x14ac:dyDescent="0.2">
      <c r="A7" s="3" t="s">
        <v>13</v>
      </c>
      <c r="B7" s="3">
        <v>12</v>
      </c>
      <c r="C7" s="3" t="s">
        <v>10</v>
      </c>
      <c r="D7" s="3" t="s">
        <v>11</v>
      </c>
      <c r="E7" s="3">
        <v>413.84</v>
      </c>
      <c r="F7" s="23">
        <v>3.78</v>
      </c>
      <c r="G7" s="23">
        <f t="shared" si="0"/>
        <v>18.77</v>
      </c>
      <c r="H7" s="3"/>
    </row>
    <row r="8" spans="1:8" ht="11.25" customHeight="1" x14ac:dyDescent="0.2">
      <c r="A8" s="3" t="s">
        <v>14</v>
      </c>
      <c r="B8" s="3">
        <v>52</v>
      </c>
      <c r="C8" s="3" t="s">
        <v>10</v>
      </c>
      <c r="D8" s="3" t="s">
        <v>11</v>
      </c>
      <c r="E8" s="3">
        <v>2070.64</v>
      </c>
      <c r="F8" s="23">
        <v>2.3199999999999998</v>
      </c>
      <c r="G8" s="23">
        <f t="shared" si="0"/>
        <v>249.8</v>
      </c>
      <c r="H8" s="3" t="s">
        <v>15</v>
      </c>
    </row>
    <row r="9" spans="1:8" ht="11.25" customHeight="1" x14ac:dyDescent="0.2">
      <c r="A9" s="3" t="s">
        <v>16</v>
      </c>
      <c r="B9" s="3">
        <v>12</v>
      </c>
      <c r="C9" s="3" t="s">
        <v>10</v>
      </c>
      <c r="D9" s="3" t="s">
        <v>11</v>
      </c>
      <c r="E9" s="3">
        <v>2066.9</v>
      </c>
      <c r="F9" s="23">
        <v>2.98</v>
      </c>
      <c r="G9" s="23">
        <f t="shared" si="0"/>
        <v>73.91</v>
      </c>
      <c r="H9" s="3"/>
    </row>
    <row r="10" spans="1:8" ht="11.25" customHeight="1" x14ac:dyDescent="0.2">
      <c r="A10" s="3" t="s">
        <v>17</v>
      </c>
      <c r="B10" s="3">
        <v>300</v>
      </c>
      <c r="C10" s="3" t="s">
        <v>10</v>
      </c>
      <c r="D10" s="3" t="s">
        <v>11</v>
      </c>
      <c r="E10" s="3">
        <v>71.900000000000006</v>
      </c>
      <c r="F10" s="23">
        <v>3.58</v>
      </c>
      <c r="G10" s="23">
        <f t="shared" si="0"/>
        <v>77.22</v>
      </c>
      <c r="H10" s="3" t="s">
        <v>15</v>
      </c>
    </row>
    <row r="11" spans="1:8" ht="11.25" customHeight="1" x14ac:dyDescent="0.2">
      <c r="A11" s="3" t="s">
        <v>18</v>
      </c>
      <c r="B11" s="3">
        <v>52</v>
      </c>
      <c r="C11" s="3" t="s">
        <v>10</v>
      </c>
      <c r="D11" s="3" t="s">
        <v>19</v>
      </c>
      <c r="E11" s="3">
        <v>36</v>
      </c>
      <c r="F11" s="23">
        <v>22.39</v>
      </c>
      <c r="G11" s="23">
        <f t="shared" si="0"/>
        <v>41.91</v>
      </c>
      <c r="H11" s="3" t="s">
        <v>12</v>
      </c>
    </row>
    <row r="12" spans="1:8" ht="11.25" customHeight="1" x14ac:dyDescent="0.2">
      <c r="A12" s="3" t="s">
        <v>20</v>
      </c>
      <c r="B12" s="3">
        <v>300</v>
      </c>
      <c r="C12" s="3" t="s">
        <v>10</v>
      </c>
      <c r="D12" s="3" t="s">
        <v>11</v>
      </c>
      <c r="E12" s="3">
        <v>27</v>
      </c>
      <c r="F12" s="23">
        <v>3.81</v>
      </c>
      <c r="G12" s="23">
        <f t="shared" si="0"/>
        <v>30.86</v>
      </c>
      <c r="H12" s="3" t="s">
        <v>12</v>
      </c>
    </row>
    <row r="13" spans="1:8" ht="11.25" customHeight="1" x14ac:dyDescent="0.2">
      <c r="A13" s="3" t="s">
        <v>21</v>
      </c>
      <c r="B13" s="3">
        <v>0</v>
      </c>
      <c r="C13" s="3" t="s">
        <v>22</v>
      </c>
      <c r="D13" s="3" t="s">
        <v>11</v>
      </c>
      <c r="E13" s="3">
        <v>0</v>
      </c>
      <c r="F13" s="23">
        <v>0</v>
      </c>
      <c r="G13" s="23">
        <f t="shared" si="0"/>
        <v>0</v>
      </c>
      <c r="H13" s="3" t="s">
        <v>23</v>
      </c>
    </row>
    <row r="14" spans="1:8" ht="11.25" customHeight="1" x14ac:dyDescent="0.2">
      <c r="A14" s="3" t="s">
        <v>24</v>
      </c>
      <c r="B14" s="3">
        <v>1</v>
      </c>
      <c r="C14" s="3" t="s">
        <v>10</v>
      </c>
      <c r="D14" s="3" t="s">
        <v>11</v>
      </c>
      <c r="E14" s="3">
        <v>119</v>
      </c>
      <c r="F14" s="23">
        <v>9.76</v>
      </c>
      <c r="G14" s="23">
        <f t="shared" si="0"/>
        <v>1.1599999999999999</v>
      </c>
      <c r="H14" s="3" t="s">
        <v>25</v>
      </c>
    </row>
    <row r="15" spans="1:8" ht="11.25" customHeight="1" x14ac:dyDescent="0.2">
      <c r="A15" s="3" t="s">
        <v>26</v>
      </c>
      <c r="B15" s="3">
        <v>1</v>
      </c>
      <c r="C15" s="3" t="s">
        <v>10</v>
      </c>
      <c r="D15" s="3" t="s">
        <v>11</v>
      </c>
      <c r="E15" s="3">
        <v>13266.19</v>
      </c>
      <c r="F15" s="23">
        <v>3.25</v>
      </c>
      <c r="G15" s="23">
        <f t="shared" si="0"/>
        <v>43.12</v>
      </c>
      <c r="H15" s="3" t="s">
        <v>25</v>
      </c>
    </row>
    <row r="16" spans="1:8" ht="11.25" customHeight="1" x14ac:dyDescent="0.2">
      <c r="A16" s="3" t="s">
        <v>27</v>
      </c>
      <c r="B16" s="3">
        <v>1</v>
      </c>
      <c r="C16" s="3" t="s">
        <v>10</v>
      </c>
      <c r="D16" s="3" t="s">
        <v>11</v>
      </c>
      <c r="E16" s="3">
        <v>306</v>
      </c>
      <c r="F16" s="23">
        <v>2.0299999999999998</v>
      </c>
      <c r="G16" s="23">
        <f t="shared" si="0"/>
        <v>0.62</v>
      </c>
      <c r="H16" s="3" t="s">
        <v>25</v>
      </c>
    </row>
    <row r="17" spans="1:8" ht="11.25" customHeight="1" x14ac:dyDescent="0.2">
      <c r="A17" s="3" t="s">
        <v>28</v>
      </c>
      <c r="B17" s="3">
        <v>0</v>
      </c>
      <c r="C17" s="3" t="s">
        <v>10</v>
      </c>
      <c r="D17" s="3" t="s">
        <v>19</v>
      </c>
      <c r="E17" s="3">
        <v>0</v>
      </c>
      <c r="F17" s="23">
        <v>4.75</v>
      </c>
      <c r="G17" s="23">
        <f t="shared" si="0"/>
        <v>0</v>
      </c>
      <c r="H17" s="3" t="s">
        <v>25</v>
      </c>
    </row>
    <row r="18" spans="1:8" ht="11.25" customHeight="1" x14ac:dyDescent="0.2">
      <c r="A18" s="3" t="s">
        <v>29</v>
      </c>
      <c r="B18" s="3">
        <v>2</v>
      </c>
      <c r="C18" s="3" t="s">
        <v>10</v>
      </c>
      <c r="D18" s="3" t="s">
        <v>11</v>
      </c>
      <c r="E18" s="3">
        <v>8.61</v>
      </c>
      <c r="F18" s="23">
        <v>4.7300000000000004</v>
      </c>
      <c r="G18" s="23">
        <f t="shared" si="0"/>
        <v>0.08</v>
      </c>
      <c r="H18" s="3" t="s">
        <v>30</v>
      </c>
    </row>
    <row r="19" spans="1:8" ht="11.25" customHeight="1" x14ac:dyDescent="0.2">
      <c r="A19" s="3" t="s">
        <v>31</v>
      </c>
      <c r="B19" s="3">
        <v>0</v>
      </c>
      <c r="C19" s="3" t="s">
        <v>10</v>
      </c>
      <c r="D19" s="3" t="s">
        <v>19</v>
      </c>
      <c r="E19" s="3">
        <v>0</v>
      </c>
      <c r="F19" s="23">
        <v>4.54</v>
      </c>
      <c r="G19" s="23">
        <f t="shared" si="0"/>
        <v>0</v>
      </c>
      <c r="H19" s="3" t="s">
        <v>25</v>
      </c>
    </row>
    <row r="20" spans="1:8" ht="11.25" customHeight="1" x14ac:dyDescent="0.2">
      <c r="A20" s="3" t="s">
        <v>32</v>
      </c>
      <c r="B20" s="3">
        <v>0</v>
      </c>
      <c r="C20" s="3" t="s">
        <v>10</v>
      </c>
      <c r="D20" s="3" t="s">
        <v>11</v>
      </c>
      <c r="E20" s="3">
        <v>0</v>
      </c>
      <c r="F20" s="23">
        <v>3.06</v>
      </c>
      <c r="G20" s="23">
        <f t="shared" si="0"/>
        <v>0</v>
      </c>
      <c r="H20" s="3" t="s">
        <v>25</v>
      </c>
    </row>
    <row r="21" spans="1:8" ht="11.25" customHeight="1" x14ac:dyDescent="0.2">
      <c r="A21" s="3" t="s">
        <v>33</v>
      </c>
      <c r="B21" s="3">
        <v>1</v>
      </c>
      <c r="C21" s="3" t="s">
        <v>10</v>
      </c>
      <c r="D21" s="3" t="s">
        <v>11</v>
      </c>
      <c r="E21" s="3">
        <v>144.4</v>
      </c>
      <c r="F21" s="23">
        <v>2.92</v>
      </c>
      <c r="G21" s="23">
        <f t="shared" si="0"/>
        <v>0.42</v>
      </c>
      <c r="H21" s="3" t="s">
        <v>25</v>
      </c>
    </row>
    <row r="22" spans="1:8" ht="11.25" customHeight="1" x14ac:dyDescent="0.2">
      <c r="A22" s="3" t="s">
        <v>34</v>
      </c>
      <c r="B22" s="3">
        <v>1</v>
      </c>
      <c r="C22" s="3" t="s">
        <v>10</v>
      </c>
      <c r="D22" s="3" t="s">
        <v>11</v>
      </c>
      <c r="E22" s="3">
        <v>72</v>
      </c>
      <c r="F22" s="23">
        <v>5.87</v>
      </c>
      <c r="G22" s="23">
        <f t="shared" si="0"/>
        <v>0.42</v>
      </c>
      <c r="H22" s="3" t="s">
        <v>30</v>
      </c>
    </row>
    <row r="23" spans="1:8" ht="11.25" customHeight="1" x14ac:dyDescent="0.2">
      <c r="A23" s="3" t="s">
        <v>35</v>
      </c>
      <c r="B23" s="3">
        <v>1</v>
      </c>
      <c r="C23" s="3" t="s">
        <v>10</v>
      </c>
      <c r="D23" s="3" t="s">
        <v>11</v>
      </c>
      <c r="E23" s="3">
        <v>144.4</v>
      </c>
      <c r="F23" s="23">
        <v>2.92</v>
      </c>
      <c r="G23" s="23">
        <f t="shared" si="0"/>
        <v>0.42</v>
      </c>
      <c r="H23" s="3" t="s">
        <v>25</v>
      </c>
    </row>
    <row r="24" spans="1:8" ht="11.25" customHeight="1" x14ac:dyDescent="0.2">
      <c r="A24" s="3" t="s">
        <v>36</v>
      </c>
      <c r="B24" s="3">
        <v>1</v>
      </c>
      <c r="C24" s="3" t="s">
        <v>10</v>
      </c>
      <c r="D24" s="3" t="s">
        <v>11</v>
      </c>
      <c r="E24" s="3">
        <v>24.6</v>
      </c>
      <c r="F24" s="23">
        <v>2.37</v>
      </c>
      <c r="G24" s="23">
        <f t="shared" si="0"/>
        <v>0.06</v>
      </c>
      <c r="H24" s="3" t="s">
        <v>25</v>
      </c>
    </row>
    <row r="25" spans="1:8" ht="11.25" customHeight="1" x14ac:dyDescent="0.2">
      <c r="A25" s="3" t="s">
        <v>37</v>
      </c>
      <c r="B25" s="3">
        <v>2</v>
      </c>
      <c r="C25" s="3" t="s">
        <v>10</v>
      </c>
      <c r="D25" s="3" t="s">
        <v>11</v>
      </c>
      <c r="E25" s="3">
        <v>2342</v>
      </c>
      <c r="F25" s="23">
        <v>2.3199999999999998</v>
      </c>
      <c r="G25" s="23">
        <f t="shared" si="0"/>
        <v>10.87</v>
      </c>
      <c r="H25" s="3" t="s">
        <v>30</v>
      </c>
    </row>
    <row r="26" spans="1:8" ht="11.25" customHeight="1" x14ac:dyDescent="0.2">
      <c r="A26" s="6" t="s">
        <v>38</v>
      </c>
      <c r="B26" s="7"/>
      <c r="C26" s="7"/>
      <c r="D26" s="7"/>
      <c r="E26" s="7"/>
      <c r="F26" s="36"/>
      <c r="G26" s="7"/>
      <c r="H26" s="8"/>
    </row>
    <row r="27" spans="1:8" ht="11.25" customHeight="1" x14ac:dyDescent="0.2">
      <c r="A27" s="3" t="s">
        <v>39</v>
      </c>
      <c r="B27" s="3">
        <v>0</v>
      </c>
      <c r="C27" s="3" t="s">
        <v>40</v>
      </c>
      <c r="D27" s="3" t="s">
        <v>41</v>
      </c>
      <c r="E27" s="3">
        <v>0</v>
      </c>
      <c r="F27" s="23">
        <v>0</v>
      </c>
      <c r="G27" s="3">
        <v>0</v>
      </c>
      <c r="H27" s="3" t="s">
        <v>42</v>
      </c>
    </row>
    <row r="28" spans="1:8" ht="11.25" customHeight="1" x14ac:dyDescent="0.2">
      <c r="A28" s="3" t="s">
        <v>43</v>
      </c>
      <c r="B28" s="3">
        <v>2</v>
      </c>
      <c r="C28" s="3" t="s">
        <v>40</v>
      </c>
      <c r="D28" s="3" t="s">
        <v>19</v>
      </c>
      <c r="E28" s="3">
        <v>6</v>
      </c>
      <c r="F28" s="23">
        <v>50.76</v>
      </c>
      <c r="G28" s="23">
        <f t="shared" ref="G28" si="1">ROUND(E28*F28*B28/1000,2)</f>
        <v>0.61</v>
      </c>
      <c r="H28" s="3" t="s">
        <v>42</v>
      </c>
    </row>
    <row r="29" spans="1:8" ht="11.25" customHeight="1" x14ac:dyDescent="0.2">
      <c r="A29" s="6" t="s">
        <v>44</v>
      </c>
      <c r="B29" s="7"/>
      <c r="C29" s="7"/>
      <c r="D29" s="7"/>
      <c r="E29" s="7"/>
      <c r="F29" s="36"/>
      <c r="G29" s="7"/>
      <c r="H29" s="8"/>
    </row>
    <row r="30" spans="1:8" ht="11.25" customHeight="1" x14ac:dyDescent="0.2">
      <c r="A30" s="3" t="s">
        <v>45</v>
      </c>
      <c r="B30" s="3">
        <v>5</v>
      </c>
      <c r="C30" s="3" t="s">
        <v>46</v>
      </c>
      <c r="D30" s="3" t="s">
        <v>47</v>
      </c>
      <c r="E30" s="3">
        <v>36</v>
      </c>
      <c r="F30" s="23">
        <v>8.6999999999999993</v>
      </c>
      <c r="G30" s="23">
        <f t="shared" ref="G30" si="2">ROUND(E30*F30*B30/1000,2)</f>
        <v>1.57</v>
      </c>
      <c r="H30" s="3" t="s">
        <v>48</v>
      </c>
    </row>
    <row r="31" spans="1:8" ht="11.25" customHeight="1" x14ac:dyDescent="0.2">
      <c r="A31" s="3" t="s">
        <v>49</v>
      </c>
      <c r="B31" s="3">
        <v>0</v>
      </c>
      <c r="C31" s="3" t="s">
        <v>40</v>
      </c>
      <c r="D31" s="3" t="s">
        <v>47</v>
      </c>
      <c r="E31" s="3">
        <v>0</v>
      </c>
      <c r="F31" s="23">
        <v>0</v>
      </c>
      <c r="G31" s="3">
        <v>0</v>
      </c>
      <c r="H31" s="3" t="s">
        <v>50</v>
      </c>
    </row>
    <row r="32" spans="1:8" ht="11.25" customHeight="1" x14ac:dyDescent="0.2">
      <c r="A32" s="3" t="s">
        <v>51</v>
      </c>
      <c r="B32" s="3">
        <v>1</v>
      </c>
      <c r="C32" s="3" t="s">
        <v>10</v>
      </c>
      <c r="D32" s="3" t="s">
        <v>11</v>
      </c>
      <c r="E32" s="3">
        <v>1868</v>
      </c>
      <c r="F32" s="23">
        <v>1.91</v>
      </c>
      <c r="G32" s="23">
        <f t="shared" ref="G32:G33" si="3">ROUND(E32*F32*B32/1000,2)</f>
        <v>3.57</v>
      </c>
      <c r="H32" s="3" t="s">
        <v>25</v>
      </c>
    </row>
    <row r="33" spans="1:8" ht="11.25" customHeight="1" x14ac:dyDescent="0.2">
      <c r="A33" s="3" t="s">
        <v>52</v>
      </c>
      <c r="B33" s="3">
        <v>1</v>
      </c>
      <c r="C33" s="3" t="s">
        <v>10</v>
      </c>
      <c r="D33" s="3" t="s">
        <v>11</v>
      </c>
      <c r="E33" s="3">
        <v>1868</v>
      </c>
      <c r="F33" s="23">
        <v>1.91</v>
      </c>
      <c r="G33" s="23">
        <f t="shared" si="3"/>
        <v>3.57</v>
      </c>
      <c r="H33" s="3" t="s">
        <v>25</v>
      </c>
    </row>
    <row r="34" spans="1:8" ht="11.25" customHeight="1" x14ac:dyDescent="0.2">
      <c r="A34" s="6" t="s">
        <v>53</v>
      </c>
      <c r="B34" s="7"/>
      <c r="C34" s="7"/>
      <c r="D34" s="7"/>
      <c r="E34" s="7"/>
      <c r="F34" s="36"/>
      <c r="G34" s="7"/>
      <c r="H34" s="8"/>
    </row>
    <row r="35" spans="1:8" ht="11.25" customHeight="1" x14ac:dyDescent="0.2">
      <c r="A35" s="3" t="s">
        <v>54</v>
      </c>
      <c r="B35" s="3">
        <v>366</v>
      </c>
      <c r="C35" s="3" t="s">
        <v>10</v>
      </c>
      <c r="D35" s="3" t="s">
        <v>47</v>
      </c>
      <c r="E35" s="3">
        <v>31.02</v>
      </c>
      <c r="F35" s="23">
        <v>9.6199999999999992</v>
      </c>
      <c r="G35" s="23">
        <f t="shared" ref="G35:G36" si="4">ROUND(E35*F35*B35/1000,2)</f>
        <v>109.22</v>
      </c>
      <c r="H35" s="3"/>
    </row>
    <row r="36" spans="1:8" ht="11.25" customHeight="1" x14ac:dyDescent="0.2">
      <c r="A36" s="3" t="s">
        <v>55</v>
      </c>
      <c r="B36" s="3">
        <v>24</v>
      </c>
      <c r="C36" s="3" t="s">
        <v>10</v>
      </c>
      <c r="D36" s="3" t="s">
        <v>47</v>
      </c>
      <c r="E36" s="3">
        <v>108</v>
      </c>
      <c r="F36" s="23">
        <v>4.2</v>
      </c>
      <c r="G36" s="23">
        <f t="shared" si="4"/>
        <v>10.89</v>
      </c>
      <c r="H36" s="3"/>
    </row>
    <row r="37" spans="1:8" s="10" customFormat="1" ht="11.25" customHeight="1" x14ac:dyDescent="0.2">
      <c r="A37" s="15" t="s">
        <v>56</v>
      </c>
      <c r="B37" s="16"/>
      <c r="C37" s="16"/>
      <c r="D37" s="16"/>
      <c r="E37" s="16"/>
      <c r="F37" s="8"/>
      <c r="G37" s="28">
        <f>SUM(G6:G36)</f>
        <v>1007.8399999999999</v>
      </c>
      <c r="H37" s="28"/>
    </row>
    <row r="38" spans="1:8" ht="11.25" customHeight="1" x14ac:dyDescent="0.2">
      <c r="A38" s="6" t="s">
        <v>57</v>
      </c>
      <c r="B38" s="7"/>
      <c r="C38" s="7"/>
      <c r="D38" s="7"/>
      <c r="E38" s="7"/>
      <c r="F38" s="7"/>
      <c r="G38" s="43"/>
      <c r="H38" s="8"/>
    </row>
    <row r="39" spans="1:8" ht="11.25" customHeight="1" x14ac:dyDescent="0.2">
      <c r="A39" s="3" t="s">
        <v>58</v>
      </c>
      <c r="B39" s="3">
        <v>366</v>
      </c>
      <c r="C39" s="3" t="s">
        <v>10</v>
      </c>
      <c r="D39" s="3" t="s">
        <v>59</v>
      </c>
      <c r="E39" s="3"/>
      <c r="F39" s="3"/>
      <c r="G39" s="40">
        <v>219.82</v>
      </c>
      <c r="H39" s="3" t="s">
        <v>12</v>
      </c>
    </row>
    <row r="40" spans="1:8" ht="11.25" customHeight="1" x14ac:dyDescent="0.2">
      <c r="A40" s="6" t="s">
        <v>53</v>
      </c>
      <c r="B40" s="7"/>
      <c r="C40" s="7"/>
      <c r="D40" s="7"/>
      <c r="E40" s="7"/>
      <c r="F40" s="7"/>
      <c r="G40" s="7"/>
      <c r="H40" s="8"/>
    </row>
    <row r="41" spans="1:8" ht="11.25" customHeight="1" x14ac:dyDescent="0.2">
      <c r="A41" s="3" t="s">
        <v>60</v>
      </c>
      <c r="B41" s="3">
        <v>366</v>
      </c>
      <c r="C41" s="3" t="s">
        <v>10</v>
      </c>
      <c r="D41" s="3" t="s">
        <v>47</v>
      </c>
      <c r="E41" s="3">
        <v>3.3</v>
      </c>
      <c r="F41" s="37">
        <v>337.27</v>
      </c>
      <c r="G41" s="40">
        <f t="shared" ref="G41" si="5">ROUND(E41*F41*B41/1000,2)</f>
        <v>407.35</v>
      </c>
      <c r="H41" s="3"/>
    </row>
    <row r="42" spans="1:8" s="10" customFormat="1" ht="11.25" customHeight="1" x14ac:dyDescent="0.2">
      <c r="A42" s="15" t="s">
        <v>61</v>
      </c>
      <c r="B42" s="16"/>
      <c r="C42" s="16"/>
      <c r="D42" s="16"/>
      <c r="E42" s="16"/>
      <c r="F42" s="8"/>
      <c r="G42" s="28">
        <f>SUM(G39:G41)</f>
        <v>627.17000000000007</v>
      </c>
      <c r="H42" s="28"/>
    </row>
    <row r="43" spans="1:8" ht="11.25" customHeight="1" x14ac:dyDescent="0.2">
      <c r="A43" s="6" t="s">
        <v>62</v>
      </c>
      <c r="B43" s="7"/>
      <c r="C43" s="7"/>
      <c r="D43" s="7"/>
      <c r="E43" s="7"/>
      <c r="F43" s="7"/>
      <c r="G43" s="7"/>
      <c r="H43" s="8"/>
    </row>
    <row r="44" spans="1:8" ht="11.25" customHeight="1" x14ac:dyDescent="0.2">
      <c r="A44" s="3" t="s">
        <v>63</v>
      </c>
      <c r="B44" s="3">
        <v>366</v>
      </c>
      <c r="C44" s="3" t="s">
        <v>10</v>
      </c>
      <c r="D44" s="3" t="s">
        <v>59</v>
      </c>
      <c r="E44" s="42">
        <f>ROUND(G44/F44/B44*1000,3)</f>
        <v>1.046</v>
      </c>
      <c r="F44" s="3">
        <v>536</v>
      </c>
      <c r="G44" s="40">
        <v>205.22</v>
      </c>
      <c r="H44" s="3"/>
    </row>
    <row r="45" spans="1:8" s="10" customFormat="1" ht="11.25" customHeight="1" x14ac:dyDescent="0.2">
      <c r="A45" s="15" t="s">
        <v>64</v>
      </c>
      <c r="B45" s="16"/>
      <c r="C45" s="16"/>
      <c r="D45" s="16"/>
      <c r="E45" s="16"/>
      <c r="F45" s="17"/>
      <c r="G45" s="28">
        <f>SUM(G44)</f>
        <v>205.22</v>
      </c>
      <c r="H45" s="28"/>
    </row>
    <row r="46" spans="1:8" ht="11.25" customHeight="1" x14ac:dyDescent="0.2">
      <c r="A46" s="6" t="s">
        <v>65</v>
      </c>
      <c r="B46" s="7"/>
      <c r="C46" s="7"/>
      <c r="D46" s="7"/>
      <c r="E46" s="7"/>
      <c r="F46" s="7"/>
      <c r="G46" s="7"/>
      <c r="H46" s="8"/>
    </row>
    <row r="47" spans="1:8" ht="11.25" customHeight="1" x14ac:dyDescent="0.2">
      <c r="A47" s="6" t="s">
        <v>66</v>
      </c>
      <c r="B47" s="7"/>
      <c r="C47" s="7"/>
      <c r="D47" s="7"/>
      <c r="E47" s="7"/>
      <c r="F47" s="7"/>
      <c r="G47" s="7"/>
      <c r="H47" s="8"/>
    </row>
    <row r="48" spans="1:8" ht="11.25" customHeight="1" x14ac:dyDescent="0.2">
      <c r="A48" s="6" t="s">
        <v>67</v>
      </c>
      <c r="B48" s="7"/>
      <c r="C48" s="7"/>
      <c r="D48" s="7"/>
      <c r="E48" s="7"/>
      <c r="F48" s="7"/>
      <c r="G48" s="8"/>
      <c r="H48" s="11"/>
    </row>
    <row r="49" spans="1:8" ht="11.25" customHeight="1" x14ac:dyDescent="0.2">
      <c r="A49" s="3" t="s">
        <v>68</v>
      </c>
      <c r="B49" s="3">
        <v>1</v>
      </c>
      <c r="C49" s="3" t="s">
        <v>69</v>
      </c>
      <c r="D49" s="3" t="s">
        <v>70</v>
      </c>
      <c r="E49" s="3">
        <v>0</v>
      </c>
      <c r="F49" s="3">
        <v>0</v>
      </c>
      <c r="G49" s="3">
        <v>0</v>
      </c>
      <c r="H49" s="3" t="s">
        <v>71</v>
      </c>
    </row>
    <row r="50" spans="1:8" ht="11.25" customHeight="1" x14ac:dyDescent="0.2">
      <c r="A50" s="3" t="s">
        <v>72</v>
      </c>
      <c r="B50" s="3">
        <v>1</v>
      </c>
      <c r="C50" s="3" t="s">
        <v>69</v>
      </c>
      <c r="D50" s="3" t="s">
        <v>70</v>
      </c>
      <c r="E50" s="3">
        <v>0</v>
      </c>
      <c r="F50" s="3">
        <v>0</v>
      </c>
      <c r="G50" s="3">
        <v>0</v>
      </c>
      <c r="H50" s="3" t="s">
        <v>71</v>
      </c>
    </row>
    <row r="51" spans="1:8" ht="11.25" customHeight="1" x14ac:dyDescent="0.2">
      <c r="A51" s="3" t="s">
        <v>73</v>
      </c>
      <c r="B51" s="3">
        <v>1</v>
      </c>
      <c r="C51" s="3" t="s">
        <v>69</v>
      </c>
      <c r="D51" s="3" t="s">
        <v>70</v>
      </c>
      <c r="E51" s="3">
        <v>0</v>
      </c>
      <c r="F51" s="3">
        <v>0</v>
      </c>
      <c r="G51" s="3">
        <v>0</v>
      </c>
      <c r="H51" s="3" t="s">
        <v>71</v>
      </c>
    </row>
    <row r="52" spans="1:8" ht="11.25" customHeight="1" x14ac:dyDescent="0.2">
      <c r="A52" s="3" t="s">
        <v>74</v>
      </c>
      <c r="B52" s="3">
        <v>1</v>
      </c>
      <c r="C52" s="3" t="s">
        <v>69</v>
      </c>
      <c r="D52" s="3" t="s">
        <v>70</v>
      </c>
      <c r="E52" s="3">
        <v>0</v>
      </c>
      <c r="F52" s="3">
        <v>0</v>
      </c>
      <c r="G52" s="3">
        <v>0</v>
      </c>
      <c r="H52" s="3" t="s">
        <v>71</v>
      </c>
    </row>
    <row r="53" spans="1:8" ht="11.25" customHeight="1" x14ac:dyDescent="0.2">
      <c r="A53" s="6" t="s">
        <v>75</v>
      </c>
      <c r="B53" s="7"/>
      <c r="C53" s="7"/>
      <c r="D53" s="7"/>
      <c r="E53" s="7"/>
      <c r="F53" s="7"/>
      <c r="G53" s="7"/>
      <c r="H53" s="8"/>
    </row>
    <row r="54" spans="1:8" ht="11.25" customHeight="1" x14ac:dyDescent="0.2">
      <c r="A54" s="3" t="s">
        <v>76</v>
      </c>
      <c r="B54" s="3">
        <v>1</v>
      </c>
      <c r="C54" s="3" t="s">
        <v>69</v>
      </c>
      <c r="D54" s="3" t="s">
        <v>41</v>
      </c>
      <c r="E54" s="3">
        <v>0</v>
      </c>
      <c r="F54" s="3">
        <v>0</v>
      </c>
      <c r="G54" s="3"/>
      <c r="H54" s="3" t="s">
        <v>71</v>
      </c>
    </row>
    <row r="55" spans="1:8" ht="11.25" customHeight="1" x14ac:dyDescent="0.2">
      <c r="A55" s="3" t="s">
        <v>77</v>
      </c>
      <c r="B55" s="3">
        <v>1</v>
      </c>
      <c r="C55" s="3" t="s">
        <v>69</v>
      </c>
      <c r="D55" s="3" t="s">
        <v>70</v>
      </c>
      <c r="E55" s="3">
        <v>0</v>
      </c>
      <c r="F55" s="3">
        <v>0</v>
      </c>
      <c r="G55" s="3">
        <v>0</v>
      </c>
      <c r="H55" s="3" t="s">
        <v>71</v>
      </c>
    </row>
    <row r="56" spans="1:8" ht="11.25" customHeight="1" x14ac:dyDescent="0.2">
      <c r="A56" s="3" t="s">
        <v>78</v>
      </c>
      <c r="B56" s="3">
        <v>1</v>
      </c>
      <c r="C56" s="3" t="s">
        <v>69</v>
      </c>
      <c r="D56" s="3" t="s">
        <v>47</v>
      </c>
      <c r="E56" s="3">
        <v>0</v>
      </c>
      <c r="F56" s="3">
        <v>0</v>
      </c>
      <c r="G56" s="3">
        <v>0</v>
      </c>
      <c r="H56" s="3" t="s">
        <v>71</v>
      </c>
    </row>
    <row r="57" spans="1:8" ht="11.25" customHeight="1" x14ac:dyDescent="0.2">
      <c r="A57" s="3" t="s">
        <v>79</v>
      </c>
      <c r="B57" s="3">
        <v>0</v>
      </c>
      <c r="C57" s="3" t="s">
        <v>80</v>
      </c>
      <c r="D57" s="3" t="s">
        <v>19</v>
      </c>
      <c r="E57" s="3">
        <v>0</v>
      </c>
      <c r="F57" s="3">
        <v>0</v>
      </c>
      <c r="G57" s="3">
        <v>0</v>
      </c>
      <c r="H57" s="3" t="s">
        <v>80</v>
      </c>
    </row>
    <row r="58" spans="1:8" ht="11.25" customHeight="1" x14ac:dyDescent="0.2">
      <c r="A58" s="3" t="s">
        <v>81</v>
      </c>
      <c r="B58" s="3">
        <v>1</v>
      </c>
      <c r="C58" s="3" t="s">
        <v>69</v>
      </c>
      <c r="D58" s="3" t="s">
        <v>47</v>
      </c>
      <c r="E58" s="3">
        <v>0</v>
      </c>
      <c r="F58" s="3">
        <v>0</v>
      </c>
      <c r="G58" s="3">
        <v>0</v>
      </c>
      <c r="H58" s="3" t="s">
        <v>71</v>
      </c>
    </row>
    <row r="59" spans="1:8" ht="11.25" customHeight="1" x14ac:dyDescent="0.2">
      <c r="A59" s="3" t="s">
        <v>82</v>
      </c>
      <c r="B59" s="3">
        <v>1</v>
      </c>
      <c r="C59" s="3" t="s">
        <v>69</v>
      </c>
      <c r="D59" s="3" t="s">
        <v>41</v>
      </c>
      <c r="E59" s="3">
        <v>0</v>
      </c>
      <c r="F59" s="3">
        <v>0</v>
      </c>
      <c r="G59" s="3">
        <v>42.89</v>
      </c>
      <c r="H59" s="3" t="s">
        <v>71</v>
      </c>
    </row>
    <row r="60" spans="1:8" ht="11.25" customHeight="1" x14ac:dyDescent="0.2">
      <c r="A60" s="3" t="s">
        <v>83</v>
      </c>
      <c r="B60" s="3">
        <v>1</v>
      </c>
      <c r="C60" s="3" t="s">
        <v>69</v>
      </c>
      <c r="D60" s="3" t="s">
        <v>19</v>
      </c>
      <c r="E60" s="3">
        <v>0</v>
      </c>
      <c r="F60" s="3">
        <v>0</v>
      </c>
      <c r="G60" s="3">
        <v>0</v>
      </c>
      <c r="H60" s="3" t="s">
        <v>71</v>
      </c>
    </row>
    <row r="61" spans="1:8" ht="11.25" customHeight="1" x14ac:dyDescent="0.2">
      <c r="A61" s="3" t="s">
        <v>84</v>
      </c>
      <c r="B61" s="3">
        <v>1</v>
      </c>
      <c r="C61" s="3" t="s">
        <v>69</v>
      </c>
      <c r="D61" s="3" t="s">
        <v>47</v>
      </c>
      <c r="E61" s="3">
        <v>0</v>
      </c>
      <c r="F61" s="3">
        <v>0</v>
      </c>
      <c r="G61" s="3">
        <v>0</v>
      </c>
      <c r="H61" s="3" t="s">
        <v>71</v>
      </c>
    </row>
    <row r="62" spans="1:8" ht="11.25" customHeight="1" x14ac:dyDescent="0.2">
      <c r="A62" s="3" t="s">
        <v>85</v>
      </c>
      <c r="B62" s="3">
        <v>0</v>
      </c>
      <c r="C62" s="3" t="s">
        <v>80</v>
      </c>
      <c r="D62" s="3" t="s">
        <v>19</v>
      </c>
      <c r="E62" s="3">
        <v>2</v>
      </c>
      <c r="F62" s="3">
        <v>0</v>
      </c>
      <c r="G62" s="3">
        <v>0.39</v>
      </c>
      <c r="H62" s="3" t="s">
        <v>80</v>
      </c>
    </row>
    <row r="63" spans="1:8" ht="11.25" customHeight="1" x14ac:dyDescent="0.2">
      <c r="A63" s="3" t="s">
        <v>86</v>
      </c>
      <c r="B63" s="3">
        <v>1</v>
      </c>
      <c r="C63" s="3" t="s">
        <v>69</v>
      </c>
      <c r="D63" s="3" t="s">
        <v>47</v>
      </c>
      <c r="E63" s="3">
        <v>0</v>
      </c>
      <c r="F63" s="3">
        <v>0</v>
      </c>
      <c r="G63" s="3">
        <v>0</v>
      </c>
      <c r="H63" s="3" t="s">
        <v>71</v>
      </c>
    </row>
    <row r="64" spans="1:8" ht="11.25" customHeight="1" x14ac:dyDescent="0.2">
      <c r="A64" s="44" t="s">
        <v>250</v>
      </c>
      <c r="B64" s="39"/>
      <c r="C64" s="39"/>
      <c r="D64" s="39"/>
      <c r="E64" s="39"/>
      <c r="F64" s="39"/>
      <c r="G64" s="39">
        <v>15.89</v>
      </c>
      <c r="H64" s="39"/>
    </row>
    <row r="65" spans="1:8" ht="11.25" customHeight="1" x14ac:dyDescent="0.2">
      <c r="A65" s="6" t="s">
        <v>87</v>
      </c>
      <c r="B65" s="7"/>
      <c r="C65" s="7"/>
      <c r="D65" s="7"/>
      <c r="E65" s="7"/>
      <c r="F65" s="7"/>
      <c r="G65" s="7"/>
      <c r="H65" s="8"/>
    </row>
    <row r="66" spans="1:8" ht="11.25" customHeight="1" x14ac:dyDescent="0.2">
      <c r="A66" s="3" t="s">
        <v>88</v>
      </c>
      <c r="B66" s="3">
        <v>1</v>
      </c>
      <c r="C66" s="3" t="s">
        <v>69</v>
      </c>
      <c r="D66" s="3" t="s">
        <v>47</v>
      </c>
      <c r="E66" s="3">
        <v>0</v>
      </c>
      <c r="F66" s="3">
        <v>0</v>
      </c>
      <c r="G66" s="3">
        <v>18.690000000000001</v>
      </c>
      <c r="H66" s="3" t="s">
        <v>71</v>
      </c>
    </row>
    <row r="67" spans="1:8" ht="11.25" customHeight="1" x14ac:dyDescent="0.2">
      <c r="A67" s="3" t="s">
        <v>89</v>
      </c>
      <c r="B67" s="3">
        <v>1</v>
      </c>
      <c r="C67" s="3" t="s">
        <v>69</v>
      </c>
      <c r="D67" s="3" t="s">
        <v>70</v>
      </c>
      <c r="E67" s="3">
        <v>0</v>
      </c>
      <c r="F67" s="3">
        <v>0</v>
      </c>
      <c r="G67" s="3">
        <v>16.91</v>
      </c>
      <c r="H67" s="3" t="s">
        <v>71</v>
      </c>
    </row>
    <row r="68" spans="1:8" ht="11.25" customHeight="1" x14ac:dyDescent="0.2">
      <c r="A68" s="3" t="s">
        <v>90</v>
      </c>
      <c r="B68" s="3">
        <v>1</v>
      </c>
      <c r="C68" s="3" t="s">
        <v>69</v>
      </c>
      <c r="D68" s="3" t="s">
        <v>70</v>
      </c>
      <c r="E68" s="3">
        <v>0</v>
      </c>
      <c r="F68" s="3">
        <v>0</v>
      </c>
      <c r="G68" s="3">
        <v>0</v>
      </c>
      <c r="H68" s="3" t="s">
        <v>71</v>
      </c>
    </row>
    <row r="69" spans="1:8" ht="11.25" customHeight="1" x14ac:dyDescent="0.2">
      <c r="A69" s="6" t="s">
        <v>91</v>
      </c>
      <c r="B69" s="7"/>
      <c r="C69" s="7"/>
      <c r="D69" s="7"/>
      <c r="E69" s="7"/>
      <c r="F69" s="7"/>
      <c r="G69" s="7"/>
      <c r="H69" s="8"/>
    </row>
    <row r="70" spans="1:8" ht="11.25" customHeight="1" x14ac:dyDescent="0.2">
      <c r="A70" s="3" t="s">
        <v>92</v>
      </c>
      <c r="B70" s="3">
        <v>2</v>
      </c>
      <c r="C70" s="3" t="s">
        <v>69</v>
      </c>
      <c r="D70" s="3" t="s">
        <v>70</v>
      </c>
      <c r="E70" s="3">
        <v>0</v>
      </c>
      <c r="F70" s="3">
        <v>0</v>
      </c>
      <c r="G70" s="3">
        <v>0</v>
      </c>
      <c r="H70" s="3" t="s">
        <v>93</v>
      </c>
    </row>
    <row r="71" spans="1:8" ht="11.25" customHeight="1" x14ac:dyDescent="0.2">
      <c r="A71" s="3" t="s">
        <v>94</v>
      </c>
      <c r="B71" s="3">
        <v>2</v>
      </c>
      <c r="C71" s="3" t="s">
        <v>69</v>
      </c>
      <c r="D71" s="3" t="s">
        <v>47</v>
      </c>
      <c r="E71" s="3">
        <v>0</v>
      </c>
      <c r="F71" s="3">
        <v>0</v>
      </c>
      <c r="G71" s="3">
        <v>0</v>
      </c>
      <c r="H71" s="3" t="s">
        <v>93</v>
      </c>
    </row>
    <row r="72" spans="1:8" ht="11.25" customHeight="1" x14ac:dyDescent="0.2">
      <c r="A72" s="3" t="s">
        <v>95</v>
      </c>
      <c r="B72" s="3">
        <v>1</v>
      </c>
      <c r="C72" s="3" t="s">
        <v>69</v>
      </c>
      <c r="D72" s="3" t="s">
        <v>41</v>
      </c>
      <c r="E72" s="3">
        <v>0</v>
      </c>
      <c r="F72" s="3">
        <v>0</v>
      </c>
      <c r="G72" s="3">
        <v>0</v>
      </c>
      <c r="H72" s="3" t="s">
        <v>71</v>
      </c>
    </row>
    <row r="73" spans="1:8" ht="11.25" customHeight="1" x14ac:dyDescent="0.2">
      <c r="A73" s="3" t="s">
        <v>96</v>
      </c>
      <c r="B73" s="3">
        <v>1</v>
      </c>
      <c r="C73" s="3" t="s">
        <v>80</v>
      </c>
      <c r="D73" s="3" t="s">
        <v>19</v>
      </c>
      <c r="E73" s="3">
        <v>0</v>
      </c>
      <c r="F73" s="3">
        <v>0</v>
      </c>
      <c r="G73" s="3">
        <v>0</v>
      </c>
      <c r="H73" s="3" t="s">
        <v>80</v>
      </c>
    </row>
    <row r="74" spans="1:8" ht="11.25" customHeight="1" x14ac:dyDescent="0.2">
      <c r="A74" s="3" t="s">
        <v>97</v>
      </c>
      <c r="B74" s="3">
        <v>0</v>
      </c>
      <c r="C74" s="3" t="s">
        <v>80</v>
      </c>
      <c r="D74" s="3" t="s">
        <v>19</v>
      </c>
      <c r="E74" s="3">
        <v>0</v>
      </c>
      <c r="F74" s="3">
        <v>0</v>
      </c>
      <c r="G74" s="3">
        <v>0</v>
      </c>
      <c r="H74" s="3" t="s">
        <v>80</v>
      </c>
    </row>
    <row r="75" spans="1:8" ht="11.25" customHeight="1" x14ac:dyDescent="0.2">
      <c r="A75" s="3" t="s">
        <v>98</v>
      </c>
      <c r="B75" s="3">
        <v>0</v>
      </c>
      <c r="C75" s="3" t="s">
        <v>69</v>
      </c>
      <c r="D75" s="3" t="s">
        <v>19</v>
      </c>
      <c r="E75" s="3">
        <v>0</v>
      </c>
      <c r="F75" s="3">
        <v>0</v>
      </c>
      <c r="G75" s="3">
        <v>8.9</v>
      </c>
      <c r="H75" s="3" t="s">
        <v>71</v>
      </c>
    </row>
    <row r="76" spans="1:8" ht="11.25" customHeight="1" x14ac:dyDescent="0.2">
      <c r="A76" s="3" t="s">
        <v>99</v>
      </c>
      <c r="B76" s="3">
        <v>1</v>
      </c>
      <c r="C76" s="3" t="s">
        <v>69</v>
      </c>
      <c r="D76" s="3" t="s">
        <v>70</v>
      </c>
      <c r="E76" s="3">
        <v>0</v>
      </c>
      <c r="F76" s="3">
        <v>0</v>
      </c>
      <c r="G76" s="3">
        <v>35.590000000000003</v>
      </c>
      <c r="H76" s="3" t="s">
        <v>71</v>
      </c>
    </row>
    <row r="77" spans="1:8" ht="11.25" customHeight="1" x14ac:dyDescent="0.2">
      <c r="A77" s="3" t="s">
        <v>100</v>
      </c>
      <c r="B77" s="3">
        <v>1</v>
      </c>
      <c r="C77" s="3" t="s">
        <v>80</v>
      </c>
      <c r="D77" s="3" t="s">
        <v>70</v>
      </c>
      <c r="E77" s="3">
        <v>0</v>
      </c>
      <c r="F77" s="3">
        <v>0</v>
      </c>
      <c r="G77" s="3">
        <v>0</v>
      </c>
      <c r="H77" s="3" t="s">
        <v>80</v>
      </c>
    </row>
    <row r="78" spans="1:8" ht="11.25" customHeight="1" x14ac:dyDescent="0.2">
      <c r="A78" s="3" t="s">
        <v>101</v>
      </c>
      <c r="B78" s="3">
        <v>1</v>
      </c>
      <c r="C78" s="3" t="s">
        <v>69</v>
      </c>
      <c r="D78" s="3" t="s">
        <v>70</v>
      </c>
      <c r="E78" s="3">
        <v>0</v>
      </c>
      <c r="F78" s="3">
        <v>0</v>
      </c>
      <c r="G78" s="3">
        <v>88.99</v>
      </c>
      <c r="H78" s="3" t="s">
        <v>71</v>
      </c>
    </row>
    <row r="79" spans="1:8" ht="11.25" customHeight="1" x14ac:dyDescent="0.2">
      <c r="A79" s="6" t="s">
        <v>102</v>
      </c>
      <c r="B79" s="7"/>
      <c r="C79" s="7"/>
      <c r="D79" s="7"/>
      <c r="E79" s="7"/>
      <c r="F79" s="7"/>
      <c r="G79" s="7"/>
      <c r="H79" s="8"/>
    </row>
    <row r="80" spans="1:8" ht="11.25" customHeight="1" x14ac:dyDescent="0.2">
      <c r="A80" s="3" t="s">
        <v>103</v>
      </c>
      <c r="B80" s="3">
        <v>1</v>
      </c>
      <c r="C80" s="3" t="s">
        <v>80</v>
      </c>
      <c r="D80" s="3" t="s">
        <v>19</v>
      </c>
      <c r="E80" s="3">
        <v>0</v>
      </c>
      <c r="F80" s="3">
        <v>0</v>
      </c>
      <c r="G80" s="3">
        <v>8.5399999999999991</v>
      </c>
      <c r="H80" s="3" t="s">
        <v>80</v>
      </c>
    </row>
    <row r="81" spans="1:8" ht="11.25" customHeight="1" x14ac:dyDescent="0.2">
      <c r="A81" s="3" t="s">
        <v>104</v>
      </c>
      <c r="B81" s="3">
        <v>1</v>
      </c>
      <c r="C81" s="3" t="s">
        <v>80</v>
      </c>
      <c r="D81" s="3" t="s">
        <v>19</v>
      </c>
      <c r="E81" s="3">
        <v>0</v>
      </c>
      <c r="F81" s="3">
        <v>0</v>
      </c>
      <c r="G81" s="3">
        <v>0</v>
      </c>
      <c r="H81" s="3" t="s">
        <v>80</v>
      </c>
    </row>
    <row r="82" spans="1:8" ht="11.25" customHeight="1" x14ac:dyDescent="0.2">
      <c r="A82" s="3" t="s">
        <v>105</v>
      </c>
      <c r="B82" s="3">
        <v>1</v>
      </c>
      <c r="C82" s="3" t="s">
        <v>80</v>
      </c>
      <c r="D82" s="3" t="s">
        <v>19</v>
      </c>
      <c r="E82" s="3">
        <v>0</v>
      </c>
      <c r="F82" s="3">
        <v>0</v>
      </c>
      <c r="G82" s="3">
        <v>9.25</v>
      </c>
      <c r="H82" s="3" t="s">
        <v>80</v>
      </c>
    </row>
    <row r="83" spans="1:8" ht="11.25" customHeight="1" x14ac:dyDescent="0.2">
      <c r="A83" s="3" t="s">
        <v>106</v>
      </c>
      <c r="B83" s="3">
        <v>1</v>
      </c>
      <c r="C83" s="3" t="s">
        <v>80</v>
      </c>
      <c r="D83" s="3" t="s">
        <v>19</v>
      </c>
      <c r="E83" s="3">
        <v>0</v>
      </c>
      <c r="F83" s="3">
        <v>0</v>
      </c>
      <c r="G83" s="3">
        <v>0</v>
      </c>
      <c r="H83" s="3" t="s">
        <v>80</v>
      </c>
    </row>
    <row r="84" spans="1:8" ht="11.25" customHeight="1" x14ac:dyDescent="0.2">
      <c r="A84" s="3" t="s">
        <v>107</v>
      </c>
      <c r="B84" s="3">
        <v>1</v>
      </c>
      <c r="C84" s="3" t="s">
        <v>80</v>
      </c>
      <c r="D84" s="3" t="s">
        <v>19</v>
      </c>
      <c r="E84" s="3">
        <v>0</v>
      </c>
      <c r="F84" s="3">
        <v>0</v>
      </c>
      <c r="G84" s="3">
        <v>0</v>
      </c>
      <c r="H84" s="3" t="s">
        <v>80</v>
      </c>
    </row>
    <row r="85" spans="1:8" ht="11.25" customHeight="1" x14ac:dyDescent="0.2">
      <c r="A85" s="6" t="s">
        <v>108</v>
      </c>
      <c r="B85" s="7"/>
      <c r="C85" s="7"/>
      <c r="D85" s="7"/>
      <c r="E85" s="7"/>
      <c r="F85" s="7"/>
      <c r="G85" s="7"/>
      <c r="H85" s="8"/>
    </row>
    <row r="86" spans="1:8" ht="11.25" customHeight="1" x14ac:dyDescent="0.2">
      <c r="A86" s="3" t="s">
        <v>109</v>
      </c>
      <c r="B86" s="3">
        <v>1</v>
      </c>
      <c r="C86" s="3" t="s">
        <v>69</v>
      </c>
      <c r="D86" s="3" t="s">
        <v>70</v>
      </c>
      <c r="E86" s="3">
        <v>0</v>
      </c>
      <c r="F86" s="3">
        <v>0</v>
      </c>
      <c r="G86" s="3">
        <v>35.590000000000003</v>
      </c>
      <c r="H86" s="3" t="s">
        <v>71</v>
      </c>
    </row>
    <row r="87" spans="1:8" ht="11.25" customHeight="1" x14ac:dyDescent="0.2">
      <c r="A87" s="3" t="s">
        <v>110</v>
      </c>
      <c r="B87" s="3">
        <v>1</v>
      </c>
      <c r="C87" s="3" t="s">
        <v>69</v>
      </c>
      <c r="D87" s="3" t="s">
        <v>70</v>
      </c>
      <c r="E87" s="3">
        <v>0</v>
      </c>
      <c r="F87" s="3">
        <v>0</v>
      </c>
      <c r="G87" s="3">
        <v>0</v>
      </c>
      <c r="H87" s="3" t="s">
        <v>71</v>
      </c>
    </row>
    <row r="88" spans="1:8" ht="11.25" customHeight="1" x14ac:dyDescent="0.2">
      <c r="A88" s="3" t="s">
        <v>111</v>
      </c>
      <c r="B88" s="3">
        <v>1</v>
      </c>
      <c r="C88" s="3" t="s">
        <v>69</v>
      </c>
      <c r="D88" s="3" t="s">
        <v>19</v>
      </c>
      <c r="E88" s="3">
        <v>0</v>
      </c>
      <c r="F88" s="3">
        <v>0</v>
      </c>
      <c r="G88" s="3">
        <v>0</v>
      </c>
      <c r="H88" s="3" t="s">
        <v>71</v>
      </c>
    </row>
    <row r="89" spans="1:8" ht="11.25" customHeight="1" x14ac:dyDescent="0.2">
      <c r="A89" s="3" t="s">
        <v>112</v>
      </c>
      <c r="B89" s="3">
        <v>1</v>
      </c>
      <c r="C89" s="3" t="s">
        <v>69</v>
      </c>
      <c r="D89" s="3" t="s">
        <v>19</v>
      </c>
      <c r="E89" s="3">
        <v>0</v>
      </c>
      <c r="F89" s="3">
        <v>0</v>
      </c>
      <c r="G89" s="3">
        <v>0</v>
      </c>
      <c r="H89" s="3" t="s">
        <v>71</v>
      </c>
    </row>
    <row r="90" spans="1:8" ht="11.25" customHeight="1" x14ac:dyDescent="0.2">
      <c r="A90" s="3" t="s">
        <v>113</v>
      </c>
      <c r="B90" s="3">
        <v>1</v>
      </c>
      <c r="C90" s="3" t="s">
        <v>69</v>
      </c>
      <c r="D90" s="3" t="s">
        <v>70</v>
      </c>
      <c r="E90" s="3">
        <v>0</v>
      </c>
      <c r="F90" s="3">
        <v>0</v>
      </c>
      <c r="G90" s="3">
        <v>0</v>
      </c>
      <c r="H90" s="3" t="s">
        <v>71</v>
      </c>
    </row>
    <row r="91" spans="1:8" ht="11.25" customHeight="1" x14ac:dyDescent="0.2">
      <c r="A91" s="3" t="s">
        <v>114</v>
      </c>
      <c r="B91" s="3">
        <v>1</v>
      </c>
      <c r="C91" s="3" t="s">
        <v>69</v>
      </c>
      <c r="D91" s="3" t="s">
        <v>70</v>
      </c>
      <c r="E91" s="3">
        <v>0</v>
      </c>
      <c r="F91" s="3">
        <v>0</v>
      </c>
      <c r="G91" s="3">
        <v>0</v>
      </c>
      <c r="H91" s="3" t="s">
        <v>71</v>
      </c>
    </row>
    <row r="92" spans="1:8" ht="11.25" customHeight="1" x14ac:dyDescent="0.2">
      <c r="A92" s="3" t="s">
        <v>115</v>
      </c>
      <c r="B92" s="3">
        <v>1</v>
      </c>
      <c r="C92" s="3" t="s">
        <v>69</v>
      </c>
      <c r="D92" s="3" t="s">
        <v>70</v>
      </c>
      <c r="E92" s="3">
        <v>0</v>
      </c>
      <c r="F92" s="3">
        <v>0</v>
      </c>
      <c r="G92" s="3">
        <v>88.99</v>
      </c>
      <c r="H92" s="3" t="s">
        <v>71</v>
      </c>
    </row>
    <row r="93" spans="1:8" ht="11.25" customHeight="1" x14ac:dyDescent="0.2">
      <c r="A93" s="3" t="s">
        <v>116</v>
      </c>
      <c r="B93" s="3">
        <v>1</v>
      </c>
      <c r="C93" s="3" t="s">
        <v>69</v>
      </c>
      <c r="D93" s="3" t="s">
        <v>70</v>
      </c>
      <c r="E93" s="3">
        <v>0</v>
      </c>
      <c r="F93" s="3">
        <v>0</v>
      </c>
      <c r="G93" s="3">
        <v>0</v>
      </c>
      <c r="H93" s="3" t="s">
        <v>71</v>
      </c>
    </row>
    <row r="94" spans="1:8" ht="11.25" customHeight="1" x14ac:dyDescent="0.2">
      <c r="A94" s="3" t="s">
        <v>117</v>
      </c>
      <c r="B94" s="3">
        <v>1</v>
      </c>
      <c r="C94" s="3" t="s">
        <v>69</v>
      </c>
      <c r="D94" s="3" t="s">
        <v>70</v>
      </c>
      <c r="E94" s="3">
        <v>0</v>
      </c>
      <c r="F94" s="3">
        <v>0</v>
      </c>
      <c r="G94" s="3">
        <v>51.61</v>
      </c>
      <c r="H94" s="3" t="s">
        <v>71</v>
      </c>
    </row>
    <row r="95" spans="1:8" ht="11.25" customHeight="1" x14ac:dyDescent="0.2">
      <c r="A95" s="3" t="s">
        <v>118</v>
      </c>
      <c r="B95" s="3">
        <v>1</v>
      </c>
      <c r="C95" s="3" t="s">
        <v>69</v>
      </c>
      <c r="D95" s="3" t="s">
        <v>70</v>
      </c>
      <c r="E95" s="3">
        <v>0</v>
      </c>
      <c r="F95" s="3">
        <v>0</v>
      </c>
      <c r="G95" s="3">
        <v>0</v>
      </c>
      <c r="H95" s="3" t="s">
        <v>71</v>
      </c>
    </row>
    <row r="96" spans="1:8" ht="11.25" customHeight="1" x14ac:dyDescent="0.2">
      <c r="A96" s="3" t="s">
        <v>119</v>
      </c>
      <c r="B96" s="3">
        <v>1</v>
      </c>
      <c r="C96" s="3" t="s">
        <v>69</v>
      </c>
      <c r="D96" s="3" t="s">
        <v>70</v>
      </c>
      <c r="E96" s="3">
        <v>0</v>
      </c>
      <c r="F96" s="3">
        <v>0</v>
      </c>
      <c r="G96" s="3">
        <v>0</v>
      </c>
      <c r="H96" s="3" t="s">
        <v>71</v>
      </c>
    </row>
    <row r="97" spans="1:8" ht="11.25" customHeight="1" x14ac:dyDescent="0.2">
      <c r="A97" s="3" t="s">
        <v>120</v>
      </c>
      <c r="B97" s="3">
        <v>1</v>
      </c>
      <c r="C97" s="3" t="s">
        <v>69</v>
      </c>
      <c r="D97" s="3" t="s">
        <v>70</v>
      </c>
      <c r="E97" s="3">
        <v>0</v>
      </c>
      <c r="F97" s="3">
        <v>0</v>
      </c>
      <c r="G97" s="3">
        <v>55.17</v>
      </c>
      <c r="H97" s="3" t="s">
        <v>71</v>
      </c>
    </row>
    <row r="98" spans="1:8" ht="11.25" customHeight="1" x14ac:dyDescent="0.2">
      <c r="A98" s="3" t="s">
        <v>121</v>
      </c>
      <c r="B98" s="3">
        <v>1</v>
      </c>
      <c r="C98" s="3" t="s">
        <v>69</v>
      </c>
      <c r="D98" s="3" t="s">
        <v>70</v>
      </c>
      <c r="E98" s="3">
        <v>0</v>
      </c>
      <c r="F98" s="3">
        <v>0</v>
      </c>
      <c r="G98" s="3">
        <v>0</v>
      </c>
      <c r="H98" s="3" t="s">
        <v>71</v>
      </c>
    </row>
    <row r="99" spans="1:8" ht="11.25" customHeight="1" x14ac:dyDescent="0.2">
      <c r="A99" s="3" t="s">
        <v>122</v>
      </c>
      <c r="B99" s="3">
        <v>1</v>
      </c>
      <c r="C99" s="3" t="s">
        <v>69</v>
      </c>
      <c r="D99" s="3" t="s">
        <v>70</v>
      </c>
      <c r="E99" s="3">
        <v>0</v>
      </c>
      <c r="F99" s="3">
        <v>0</v>
      </c>
      <c r="G99" s="3">
        <v>0</v>
      </c>
      <c r="H99" s="3" t="s">
        <v>71</v>
      </c>
    </row>
    <row r="100" spans="1:8" ht="11.25" customHeight="1" x14ac:dyDescent="0.2">
      <c r="A100" s="6" t="s">
        <v>123</v>
      </c>
      <c r="B100" s="7"/>
      <c r="C100" s="7"/>
      <c r="D100" s="7"/>
      <c r="E100" s="7"/>
      <c r="F100" s="7"/>
      <c r="G100" s="7"/>
      <c r="H100" s="8"/>
    </row>
    <row r="101" spans="1:8" ht="11.25" customHeight="1" x14ac:dyDescent="0.2">
      <c r="A101" s="3" t="s">
        <v>124</v>
      </c>
      <c r="B101" s="3">
        <v>0</v>
      </c>
      <c r="C101" s="3" t="s">
        <v>125</v>
      </c>
      <c r="D101" s="3" t="s">
        <v>47</v>
      </c>
      <c r="E101" s="3">
        <v>0</v>
      </c>
      <c r="F101" s="3">
        <v>0</v>
      </c>
      <c r="G101" s="3">
        <v>9.43</v>
      </c>
      <c r="H101" s="3" t="s">
        <v>125</v>
      </c>
    </row>
    <row r="102" spans="1:8" ht="11.25" customHeight="1" x14ac:dyDescent="0.2">
      <c r="A102" s="3" t="s">
        <v>126</v>
      </c>
      <c r="B102" s="3">
        <v>0</v>
      </c>
      <c r="C102" s="3" t="s">
        <v>125</v>
      </c>
      <c r="D102" s="3" t="s">
        <v>41</v>
      </c>
      <c r="E102" s="3">
        <v>0</v>
      </c>
      <c r="F102" s="3">
        <v>0</v>
      </c>
      <c r="G102" s="3">
        <v>8.36</v>
      </c>
      <c r="H102" s="3" t="s">
        <v>125</v>
      </c>
    </row>
    <row r="103" spans="1:8" ht="11.25" customHeight="1" x14ac:dyDescent="0.2">
      <c r="A103" s="3" t="s">
        <v>127</v>
      </c>
      <c r="B103" s="3">
        <v>0</v>
      </c>
      <c r="C103" s="3" t="s">
        <v>125</v>
      </c>
      <c r="D103" s="3" t="s">
        <v>41</v>
      </c>
      <c r="E103" s="3">
        <v>0</v>
      </c>
      <c r="F103" s="3">
        <v>0</v>
      </c>
      <c r="G103" s="3">
        <v>17.8</v>
      </c>
      <c r="H103" s="3" t="s">
        <v>125</v>
      </c>
    </row>
    <row r="104" spans="1:8" ht="11.25" customHeight="1" x14ac:dyDescent="0.2">
      <c r="A104" s="3" t="s">
        <v>128</v>
      </c>
      <c r="B104" s="3">
        <v>1</v>
      </c>
      <c r="C104" s="3" t="s">
        <v>80</v>
      </c>
      <c r="D104" s="3" t="s">
        <v>19</v>
      </c>
      <c r="E104" s="3">
        <v>0</v>
      </c>
      <c r="F104" s="3">
        <v>0</v>
      </c>
      <c r="G104" s="3">
        <v>0</v>
      </c>
      <c r="H104" s="3" t="s">
        <v>80</v>
      </c>
    </row>
    <row r="105" spans="1:8" ht="11.25" customHeight="1" x14ac:dyDescent="0.2">
      <c r="A105" s="6" t="s">
        <v>53</v>
      </c>
      <c r="B105" s="7"/>
      <c r="C105" s="7"/>
      <c r="D105" s="7"/>
      <c r="E105" s="7"/>
      <c r="F105" s="7"/>
      <c r="G105" s="7"/>
      <c r="H105" s="8"/>
    </row>
    <row r="106" spans="1:8" ht="11.25" customHeight="1" x14ac:dyDescent="0.2">
      <c r="A106" s="3" t="s">
        <v>129</v>
      </c>
      <c r="B106" s="3">
        <v>0</v>
      </c>
      <c r="C106" s="3" t="s">
        <v>130</v>
      </c>
      <c r="D106" s="3" t="s">
        <v>47</v>
      </c>
      <c r="E106" s="3">
        <v>0</v>
      </c>
      <c r="F106" s="3">
        <v>0</v>
      </c>
      <c r="G106" s="3">
        <v>0</v>
      </c>
      <c r="H106" s="3"/>
    </row>
    <row r="107" spans="1:8" ht="11.25" customHeight="1" x14ac:dyDescent="0.2">
      <c r="A107" s="3" t="s">
        <v>131</v>
      </c>
      <c r="B107" s="3">
        <v>0</v>
      </c>
      <c r="C107" s="3" t="s">
        <v>130</v>
      </c>
      <c r="D107" s="3" t="s">
        <v>47</v>
      </c>
      <c r="E107" s="3">
        <v>0</v>
      </c>
      <c r="F107" s="3">
        <v>0</v>
      </c>
      <c r="G107" s="3">
        <v>0</v>
      </c>
      <c r="H107" s="3"/>
    </row>
    <row r="108" spans="1:8" ht="11.25" customHeight="1" x14ac:dyDescent="0.2">
      <c r="A108" s="3" t="s">
        <v>132</v>
      </c>
      <c r="B108" s="3">
        <v>0</v>
      </c>
      <c r="C108" s="3" t="s">
        <v>130</v>
      </c>
      <c r="D108" s="3" t="s">
        <v>47</v>
      </c>
      <c r="E108" s="3">
        <v>0</v>
      </c>
      <c r="F108" s="3">
        <v>0</v>
      </c>
      <c r="G108" s="3">
        <v>0</v>
      </c>
      <c r="H108" s="3"/>
    </row>
    <row r="109" spans="1:8" ht="11.25" customHeight="1" x14ac:dyDescent="0.2">
      <c r="A109" s="3" t="s">
        <v>133</v>
      </c>
      <c r="B109" s="3">
        <v>0</v>
      </c>
      <c r="C109" s="3" t="s">
        <v>130</v>
      </c>
      <c r="D109" s="3" t="s">
        <v>47</v>
      </c>
      <c r="E109" s="3">
        <v>0</v>
      </c>
      <c r="F109" s="3">
        <v>0</v>
      </c>
      <c r="G109" s="3">
        <v>0</v>
      </c>
      <c r="H109" s="3"/>
    </row>
    <row r="110" spans="1:8" s="10" customFormat="1" ht="11.25" customHeight="1" x14ac:dyDescent="0.2">
      <c r="A110" s="15" t="s">
        <v>134</v>
      </c>
      <c r="B110" s="16"/>
      <c r="C110" s="16"/>
      <c r="D110" s="16"/>
      <c r="E110" s="16"/>
      <c r="F110" s="17"/>
      <c r="G110" s="28">
        <f>SUM(G49:G109)</f>
        <v>512.99</v>
      </c>
      <c r="H110" s="28"/>
    </row>
    <row r="111" spans="1:8" ht="11.25" customHeight="1" x14ac:dyDescent="0.2">
      <c r="A111" s="6" t="s">
        <v>102</v>
      </c>
      <c r="B111" s="7"/>
      <c r="C111" s="7"/>
      <c r="D111" s="7"/>
      <c r="E111" s="7"/>
      <c r="F111" s="7"/>
      <c r="G111" s="7"/>
      <c r="H111" s="8"/>
    </row>
    <row r="112" spans="1:8" ht="11.25" customHeight="1" x14ac:dyDescent="0.2">
      <c r="A112" s="6" t="s">
        <v>135</v>
      </c>
      <c r="B112" s="7"/>
      <c r="C112" s="7"/>
      <c r="D112" s="7"/>
      <c r="E112" s="7"/>
      <c r="F112" s="7"/>
      <c r="G112" s="7"/>
      <c r="H112" s="8"/>
    </row>
    <row r="113" spans="1:11" ht="11.25" customHeight="1" x14ac:dyDescent="0.2">
      <c r="A113" s="3" t="s">
        <v>136</v>
      </c>
      <c r="B113" s="3">
        <v>1</v>
      </c>
      <c r="C113" s="3" t="s">
        <v>80</v>
      </c>
      <c r="D113" s="3" t="s">
        <v>41</v>
      </c>
      <c r="E113" s="3">
        <v>0</v>
      </c>
      <c r="F113" s="3">
        <v>0</v>
      </c>
      <c r="G113" s="3">
        <v>0</v>
      </c>
      <c r="H113" s="3" t="s">
        <v>80</v>
      </c>
    </row>
    <row r="114" spans="1:11" ht="11.25" customHeight="1" x14ac:dyDescent="0.2">
      <c r="A114" s="3" t="s">
        <v>137</v>
      </c>
      <c r="B114" s="3">
        <v>1</v>
      </c>
      <c r="C114" s="3" t="s">
        <v>80</v>
      </c>
      <c r="D114" s="3" t="s">
        <v>19</v>
      </c>
      <c r="E114" s="3">
        <v>0</v>
      </c>
      <c r="F114" s="3">
        <v>0</v>
      </c>
      <c r="G114" s="3">
        <v>0</v>
      </c>
      <c r="H114" s="3" t="s">
        <v>80</v>
      </c>
    </row>
    <row r="115" spans="1:11" ht="11.25" customHeight="1" x14ac:dyDescent="0.2">
      <c r="A115" s="3" t="s">
        <v>138</v>
      </c>
      <c r="B115" s="3">
        <v>1</v>
      </c>
      <c r="C115" s="3" t="s">
        <v>80</v>
      </c>
      <c r="D115" s="3" t="s">
        <v>19</v>
      </c>
      <c r="E115" s="3">
        <v>0</v>
      </c>
      <c r="F115" s="3">
        <v>0</v>
      </c>
      <c r="G115" s="3">
        <v>0</v>
      </c>
      <c r="H115" s="3" t="s">
        <v>80</v>
      </c>
    </row>
    <row r="116" spans="1:11" ht="11.25" customHeight="1" x14ac:dyDescent="0.2">
      <c r="A116" s="3" t="s">
        <v>139</v>
      </c>
      <c r="B116" s="3">
        <v>0</v>
      </c>
      <c r="C116" s="3" t="s">
        <v>125</v>
      </c>
      <c r="D116" s="3" t="s">
        <v>70</v>
      </c>
      <c r="E116" s="3">
        <v>0</v>
      </c>
      <c r="F116" s="3">
        <v>0</v>
      </c>
      <c r="G116" s="3">
        <v>94.33</v>
      </c>
      <c r="H116" s="3" t="s">
        <v>125</v>
      </c>
    </row>
    <row r="117" spans="1:11" ht="11.25" customHeight="1" x14ac:dyDescent="0.2">
      <c r="A117" s="3" t="s">
        <v>140</v>
      </c>
      <c r="B117" s="3">
        <v>0</v>
      </c>
      <c r="C117" s="3" t="s">
        <v>125</v>
      </c>
      <c r="D117" s="3" t="s">
        <v>70</v>
      </c>
      <c r="E117" s="3">
        <v>0</v>
      </c>
      <c r="F117" s="3">
        <v>0</v>
      </c>
      <c r="G117" s="3">
        <v>75.459999999999994</v>
      </c>
      <c r="H117" s="3" t="s">
        <v>125</v>
      </c>
    </row>
    <row r="118" spans="1:11" ht="11.25" customHeight="1" x14ac:dyDescent="0.2">
      <c r="A118" s="3" t="s">
        <v>141</v>
      </c>
      <c r="B118" s="3">
        <v>1</v>
      </c>
      <c r="C118" s="3" t="s">
        <v>125</v>
      </c>
      <c r="D118" s="3" t="s">
        <v>41</v>
      </c>
      <c r="E118" s="3">
        <v>0</v>
      </c>
      <c r="F118" s="3">
        <v>0</v>
      </c>
      <c r="G118" s="3">
        <v>9.43</v>
      </c>
      <c r="H118" s="3" t="s">
        <v>125</v>
      </c>
    </row>
    <row r="119" spans="1:11" ht="11.25" customHeight="1" x14ac:dyDescent="0.2">
      <c r="A119" s="3" t="s">
        <v>142</v>
      </c>
      <c r="B119" s="3">
        <v>0</v>
      </c>
      <c r="C119" s="3" t="s">
        <v>125</v>
      </c>
      <c r="D119" s="3" t="s">
        <v>41</v>
      </c>
      <c r="E119" s="3">
        <v>0</v>
      </c>
      <c r="F119" s="3">
        <v>0</v>
      </c>
      <c r="G119" s="3">
        <v>0</v>
      </c>
      <c r="H119" s="3" t="s">
        <v>125</v>
      </c>
    </row>
    <row r="120" spans="1:11" ht="11.25" customHeight="1" x14ac:dyDescent="0.2">
      <c r="A120" s="3" t="s">
        <v>143</v>
      </c>
      <c r="B120" s="3">
        <v>0</v>
      </c>
      <c r="C120" s="3" t="s">
        <v>125</v>
      </c>
      <c r="D120" s="3" t="s">
        <v>19</v>
      </c>
      <c r="E120" s="3">
        <v>0</v>
      </c>
      <c r="F120" s="3">
        <v>0</v>
      </c>
      <c r="G120" s="3">
        <v>0</v>
      </c>
      <c r="H120" s="3" t="s">
        <v>125</v>
      </c>
    </row>
    <row r="121" spans="1:11" ht="11.25" customHeight="1" x14ac:dyDescent="0.2">
      <c r="A121" s="3" t="s">
        <v>144</v>
      </c>
      <c r="B121" s="3">
        <v>1</v>
      </c>
      <c r="C121" s="3" t="s">
        <v>125</v>
      </c>
      <c r="D121" s="3" t="s">
        <v>70</v>
      </c>
      <c r="E121" s="3">
        <v>1000</v>
      </c>
      <c r="F121" s="3">
        <v>44.85</v>
      </c>
      <c r="G121" s="39">
        <v>44.85</v>
      </c>
      <c r="H121" s="3" t="s">
        <v>125</v>
      </c>
    </row>
    <row r="122" spans="1:11" ht="11.25" customHeight="1" x14ac:dyDescent="0.2">
      <c r="A122" s="3" t="s">
        <v>145</v>
      </c>
      <c r="B122" s="3">
        <v>1</v>
      </c>
      <c r="C122" s="3" t="s">
        <v>125</v>
      </c>
      <c r="D122" s="3" t="s">
        <v>70</v>
      </c>
      <c r="E122" s="3">
        <v>1000</v>
      </c>
      <c r="F122" s="3">
        <v>53.39</v>
      </c>
      <c r="G122" s="3">
        <v>50.34</v>
      </c>
      <c r="H122" s="3" t="s">
        <v>125</v>
      </c>
    </row>
    <row r="123" spans="1:11" ht="11.25" customHeight="1" x14ac:dyDescent="0.2">
      <c r="A123" s="3" t="s">
        <v>146</v>
      </c>
      <c r="B123" s="3">
        <v>1</v>
      </c>
      <c r="C123" s="3" t="s">
        <v>80</v>
      </c>
      <c r="D123" s="3" t="s">
        <v>19</v>
      </c>
      <c r="E123" s="3">
        <v>0</v>
      </c>
      <c r="F123" s="3">
        <v>0</v>
      </c>
      <c r="G123" s="3">
        <v>9.25</v>
      </c>
      <c r="H123" s="3" t="s">
        <v>80</v>
      </c>
    </row>
    <row r="124" spans="1:11" ht="11.25" customHeight="1" x14ac:dyDescent="0.2">
      <c r="A124" s="3" t="s">
        <v>147</v>
      </c>
      <c r="B124" s="3">
        <v>2</v>
      </c>
      <c r="C124" s="3" t="s">
        <v>130</v>
      </c>
      <c r="D124" s="3" t="s">
        <v>41</v>
      </c>
      <c r="E124" s="3">
        <v>0</v>
      </c>
      <c r="F124" s="3">
        <v>0</v>
      </c>
      <c r="G124" s="3">
        <v>8.5399999999999991</v>
      </c>
      <c r="H124" s="3"/>
    </row>
    <row r="125" spans="1:11" ht="11.25" customHeight="1" x14ac:dyDescent="0.2">
      <c r="A125" s="3" t="s">
        <v>148</v>
      </c>
      <c r="B125" s="3">
        <v>0</v>
      </c>
      <c r="C125" s="3" t="s">
        <v>125</v>
      </c>
      <c r="D125" s="3" t="s">
        <v>19</v>
      </c>
      <c r="E125" s="3">
        <v>0</v>
      </c>
      <c r="F125" s="3">
        <v>0</v>
      </c>
      <c r="G125" s="39">
        <v>17.3</v>
      </c>
      <c r="H125" s="3" t="s">
        <v>125</v>
      </c>
    </row>
    <row r="126" spans="1:11" ht="11.25" customHeight="1" x14ac:dyDescent="0.2">
      <c r="A126" s="3" t="s">
        <v>149</v>
      </c>
      <c r="B126" s="3">
        <v>1</v>
      </c>
      <c r="C126" s="3" t="s">
        <v>10</v>
      </c>
      <c r="D126" s="3" t="s">
        <v>70</v>
      </c>
      <c r="E126" s="3">
        <v>1000</v>
      </c>
      <c r="F126" s="3">
        <f>G126</f>
        <v>88.88</v>
      </c>
      <c r="G126" s="39">
        <v>88.88</v>
      </c>
      <c r="H126" s="3"/>
      <c r="I126" s="4">
        <v>0.66600000000000004</v>
      </c>
      <c r="J126" s="22">
        <f>K126*I126</f>
        <v>88.884360000000015</v>
      </c>
      <c r="K126" s="4">
        <v>133.46</v>
      </c>
    </row>
    <row r="127" spans="1:11" ht="11.25" customHeight="1" x14ac:dyDescent="0.2">
      <c r="A127" s="3" t="s">
        <v>150</v>
      </c>
      <c r="B127" s="3">
        <v>1</v>
      </c>
      <c r="C127" s="3" t="s">
        <v>10</v>
      </c>
      <c r="D127" s="3" t="s">
        <v>70</v>
      </c>
      <c r="E127" s="3">
        <v>1000</v>
      </c>
      <c r="F127" s="3">
        <f t="shared" ref="F127:F128" si="6">G127</f>
        <v>11.21</v>
      </c>
      <c r="G127" s="39">
        <v>11.21</v>
      </c>
      <c r="H127" s="46">
        <f>G127+G128</f>
        <v>44.58</v>
      </c>
      <c r="I127" s="4">
        <v>8.4000000000000005E-2</v>
      </c>
      <c r="J127" s="22">
        <f>K126*I127</f>
        <v>11.210640000000001</v>
      </c>
    </row>
    <row r="128" spans="1:11" ht="11.25" customHeight="1" x14ac:dyDescent="0.2">
      <c r="A128" s="3" t="s">
        <v>151</v>
      </c>
      <c r="B128" s="3">
        <v>1</v>
      </c>
      <c r="C128" s="3" t="s">
        <v>10</v>
      </c>
      <c r="D128" s="3" t="s">
        <v>70</v>
      </c>
      <c r="E128" s="3">
        <v>1000</v>
      </c>
      <c r="F128" s="3">
        <f t="shared" si="6"/>
        <v>33.369999999999997</v>
      </c>
      <c r="G128" s="40">
        <v>33.369999999999997</v>
      </c>
      <c r="H128" s="45"/>
      <c r="I128" s="4">
        <v>0.25</v>
      </c>
      <c r="J128" s="22">
        <f>K126*I128</f>
        <v>33.365000000000002</v>
      </c>
    </row>
    <row r="129" spans="1:10" ht="11.25" customHeight="1" x14ac:dyDescent="0.2">
      <c r="A129" s="3" t="s">
        <v>152</v>
      </c>
      <c r="B129" s="3">
        <v>1</v>
      </c>
      <c r="C129" s="3" t="s">
        <v>125</v>
      </c>
      <c r="D129" s="3" t="s">
        <v>19</v>
      </c>
      <c r="E129" s="3">
        <v>0</v>
      </c>
      <c r="F129" s="3">
        <v>0</v>
      </c>
      <c r="G129" s="3">
        <v>9.43</v>
      </c>
      <c r="H129" s="3" t="s">
        <v>125</v>
      </c>
      <c r="J129" s="4">
        <f>SUM(J126:J128)</f>
        <v>133.46</v>
      </c>
    </row>
    <row r="130" spans="1:10" ht="11.25" customHeight="1" x14ac:dyDescent="0.2">
      <c r="A130" s="3" t="s">
        <v>153</v>
      </c>
      <c r="B130" s="3">
        <v>0</v>
      </c>
      <c r="C130" s="3" t="s">
        <v>125</v>
      </c>
      <c r="D130" s="3" t="s">
        <v>19</v>
      </c>
      <c r="E130" s="3">
        <v>0</v>
      </c>
      <c r="F130" s="3">
        <v>0</v>
      </c>
      <c r="G130" s="3">
        <v>0</v>
      </c>
      <c r="H130" s="3" t="s">
        <v>125</v>
      </c>
    </row>
    <row r="131" spans="1:10" ht="11.25" customHeight="1" x14ac:dyDescent="0.2">
      <c r="A131" s="3" t="s">
        <v>154</v>
      </c>
      <c r="B131" s="3">
        <v>366</v>
      </c>
      <c r="C131" s="3" t="s">
        <v>155</v>
      </c>
      <c r="D131" s="3" t="s">
        <v>19</v>
      </c>
      <c r="E131" s="3">
        <v>0</v>
      </c>
      <c r="F131" s="3">
        <v>0</v>
      </c>
      <c r="G131" s="3">
        <v>0</v>
      </c>
      <c r="H131" s="3" t="s">
        <v>155</v>
      </c>
    </row>
    <row r="132" spans="1:10" ht="11.25" customHeight="1" x14ac:dyDescent="0.2">
      <c r="A132" s="3" t="s">
        <v>156</v>
      </c>
      <c r="B132" s="3">
        <v>0</v>
      </c>
      <c r="C132" s="3" t="s">
        <v>125</v>
      </c>
      <c r="D132" s="3" t="s">
        <v>70</v>
      </c>
      <c r="E132" s="3">
        <v>0</v>
      </c>
      <c r="F132" s="3">
        <v>0</v>
      </c>
      <c r="G132" s="3">
        <v>132.05000000000001</v>
      </c>
      <c r="H132" s="3" t="s">
        <v>125</v>
      </c>
    </row>
    <row r="133" spans="1:10" ht="11.25" customHeight="1" x14ac:dyDescent="0.2">
      <c r="A133" s="3" t="s">
        <v>157</v>
      </c>
      <c r="B133" s="3">
        <v>0</v>
      </c>
      <c r="C133" s="3" t="s">
        <v>125</v>
      </c>
      <c r="D133" s="3" t="s">
        <v>70</v>
      </c>
      <c r="E133" s="3">
        <v>0</v>
      </c>
      <c r="F133" s="3">
        <v>0</v>
      </c>
      <c r="G133" s="3">
        <v>92.44</v>
      </c>
      <c r="H133" s="3" t="s">
        <v>125</v>
      </c>
    </row>
    <row r="134" spans="1:10" ht="11.25" customHeight="1" x14ac:dyDescent="0.2">
      <c r="A134" s="3" t="s">
        <v>158</v>
      </c>
      <c r="B134" s="3">
        <v>0</v>
      </c>
      <c r="C134" s="3" t="s">
        <v>125</v>
      </c>
      <c r="D134" s="3" t="s">
        <v>70</v>
      </c>
      <c r="E134" s="3">
        <v>0</v>
      </c>
      <c r="F134" s="3">
        <v>0</v>
      </c>
      <c r="G134" s="3">
        <v>113.19</v>
      </c>
      <c r="H134" s="3" t="s">
        <v>125</v>
      </c>
    </row>
    <row r="135" spans="1:10" ht="11.25" customHeight="1" x14ac:dyDescent="0.2">
      <c r="A135" s="3" t="s">
        <v>159</v>
      </c>
      <c r="B135" s="3">
        <v>0</v>
      </c>
      <c r="C135" s="3" t="s">
        <v>125</v>
      </c>
      <c r="D135" s="3" t="s">
        <v>70</v>
      </c>
      <c r="E135" s="3">
        <v>0</v>
      </c>
      <c r="F135" s="3">
        <v>0</v>
      </c>
      <c r="G135" s="3">
        <v>96.21</v>
      </c>
      <c r="H135" s="3" t="s">
        <v>125</v>
      </c>
    </row>
    <row r="136" spans="1:10" ht="11.25" customHeight="1" x14ac:dyDescent="0.2">
      <c r="A136" s="3" t="s">
        <v>160</v>
      </c>
      <c r="B136" s="3">
        <v>0</v>
      </c>
      <c r="C136" s="3" t="s">
        <v>125</v>
      </c>
      <c r="D136" s="3" t="s">
        <v>70</v>
      </c>
      <c r="E136" s="3">
        <v>0</v>
      </c>
      <c r="F136" s="3">
        <v>0</v>
      </c>
      <c r="G136" s="3">
        <v>56.59</v>
      </c>
      <c r="H136" s="3" t="s">
        <v>125</v>
      </c>
    </row>
    <row r="137" spans="1:10" ht="11.25" customHeight="1" x14ac:dyDescent="0.2">
      <c r="A137" s="3" t="s">
        <v>161</v>
      </c>
      <c r="B137" s="3">
        <v>0</v>
      </c>
      <c r="C137" s="3" t="s">
        <v>125</v>
      </c>
      <c r="D137" s="3" t="s">
        <v>70</v>
      </c>
      <c r="E137" s="3">
        <v>0</v>
      </c>
      <c r="F137" s="3">
        <v>0</v>
      </c>
      <c r="G137" s="3">
        <v>16.98</v>
      </c>
      <c r="H137" s="3" t="s">
        <v>125</v>
      </c>
    </row>
    <row r="138" spans="1:10" ht="11.25" customHeight="1" x14ac:dyDescent="0.2">
      <c r="A138" s="38" t="s">
        <v>251</v>
      </c>
      <c r="B138" s="38"/>
      <c r="C138" s="38"/>
      <c r="D138" s="38"/>
      <c r="E138" s="38"/>
      <c r="F138" s="38"/>
      <c r="G138" s="38">
        <v>176.22</v>
      </c>
      <c r="H138" s="38"/>
    </row>
    <row r="139" spans="1:10" ht="11.25" customHeight="1" x14ac:dyDescent="0.2">
      <c r="A139" s="3" t="s">
        <v>162</v>
      </c>
      <c r="B139" s="3">
        <v>1</v>
      </c>
      <c r="C139" s="3" t="s">
        <v>10</v>
      </c>
      <c r="D139" s="3" t="s">
        <v>47</v>
      </c>
      <c r="E139" s="3">
        <v>0</v>
      </c>
      <c r="F139" s="3">
        <v>0</v>
      </c>
      <c r="G139" s="3">
        <v>19.579999999999998</v>
      </c>
      <c r="H139" s="3"/>
    </row>
    <row r="140" spans="1:10" ht="11.25" customHeight="1" x14ac:dyDescent="0.2">
      <c r="A140" s="3" t="s">
        <v>163</v>
      </c>
      <c r="B140" s="3">
        <v>1</v>
      </c>
      <c r="C140" s="3" t="s">
        <v>10</v>
      </c>
      <c r="D140" s="3" t="s">
        <v>47</v>
      </c>
      <c r="E140" s="3">
        <v>0</v>
      </c>
      <c r="F140" s="3">
        <v>0</v>
      </c>
      <c r="G140" s="39">
        <v>29.91</v>
      </c>
      <c r="H140" s="3"/>
    </row>
    <row r="141" spans="1:10" ht="11.25" customHeight="1" x14ac:dyDescent="0.2">
      <c r="A141" s="3" t="s">
        <v>164</v>
      </c>
      <c r="B141" s="3">
        <v>0</v>
      </c>
      <c r="C141" s="3" t="s">
        <v>130</v>
      </c>
      <c r="D141" s="3" t="s">
        <v>47</v>
      </c>
      <c r="E141" s="3">
        <v>0</v>
      </c>
      <c r="F141" s="3">
        <v>0</v>
      </c>
      <c r="G141" s="3">
        <v>0</v>
      </c>
      <c r="H141" s="3"/>
    </row>
    <row r="142" spans="1:10" ht="11.25" customHeight="1" x14ac:dyDescent="0.2">
      <c r="A142" s="3" t="s">
        <v>165</v>
      </c>
      <c r="B142" s="3">
        <v>0</v>
      </c>
      <c r="C142" s="3" t="s">
        <v>130</v>
      </c>
      <c r="D142" s="3" t="s">
        <v>47</v>
      </c>
      <c r="E142" s="3">
        <v>0</v>
      </c>
      <c r="F142" s="3">
        <v>0</v>
      </c>
      <c r="G142" s="3">
        <v>0</v>
      </c>
      <c r="H142" s="3"/>
    </row>
    <row r="143" spans="1:10" ht="11.25" customHeight="1" x14ac:dyDescent="0.2">
      <c r="A143" s="3" t="s">
        <v>166</v>
      </c>
      <c r="B143" s="3">
        <v>0</v>
      </c>
      <c r="C143" s="3" t="s">
        <v>130</v>
      </c>
      <c r="D143" s="3" t="s">
        <v>47</v>
      </c>
      <c r="E143" s="3">
        <v>0</v>
      </c>
      <c r="F143" s="3">
        <v>0</v>
      </c>
      <c r="G143" s="3">
        <v>0</v>
      </c>
      <c r="H143" s="3"/>
    </row>
    <row r="144" spans="1:10" ht="11.25" customHeight="1" x14ac:dyDescent="0.2">
      <c r="A144" s="3" t="s">
        <v>167</v>
      </c>
      <c r="B144" s="3">
        <v>0</v>
      </c>
      <c r="C144" s="3" t="s">
        <v>130</v>
      </c>
      <c r="D144" s="3" t="s">
        <v>47</v>
      </c>
      <c r="E144" s="3">
        <v>0</v>
      </c>
      <c r="F144" s="3">
        <v>0</v>
      </c>
      <c r="G144" s="3">
        <v>0</v>
      </c>
      <c r="H144" s="3"/>
    </row>
    <row r="145" spans="1:11" ht="11.25" customHeight="1" x14ac:dyDescent="0.2">
      <c r="A145" s="3" t="s">
        <v>168</v>
      </c>
      <c r="B145" s="3">
        <v>0</v>
      </c>
      <c r="C145" s="3" t="s">
        <v>130</v>
      </c>
      <c r="D145" s="3" t="s">
        <v>47</v>
      </c>
      <c r="E145" s="3">
        <v>0</v>
      </c>
      <c r="F145" s="3">
        <v>0</v>
      </c>
      <c r="G145" s="3">
        <v>0</v>
      </c>
      <c r="H145" s="3"/>
    </row>
    <row r="146" spans="1:11" ht="11.25" customHeight="1" x14ac:dyDescent="0.2">
      <c r="A146" s="3" t="s">
        <v>169</v>
      </c>
      <c r="B146" s="3">
        <v>0</v>
      </c>
      <c r="C146" s="3" t="s">
        <v>130</v>
      </c>
      <c r="D146" s="3" t="s">
        <v>47</v>
      </c>
      <c r="E146" s="3">
        <v>0</v>
      </c>
      <c r="F146" s="3">
        <v>0</v>
      </c>
      <c r="G146" s="39">
        <v>6.06</v>
      </c>
      <c r="H146" s="3"/>
      <c r="I146" s="4">
        <v>1010.61</v>
      </c>
      <c r="J146" s="41">
        <v>6</v>
      </c>
      <c r="K146" s="4">
        <f>I146*J146/1000</f>
        <v>6.0636599999999996</v>
      </c>
    </row>
    <row r="147" spans="1:11" ht="11.25" customHeight="1" x14ac:dyDescent="0.2">
      <c r="A147" s="3" t="s">
        <v>170</v>
      </c>
      <c r="B147" s="3">
        <v>0</v>
      </c>
      <c r="C147" s="3" t="s">
        <v>130</v>
      </c>
      <c r="D147" s="3" t="s">
        <v>47</v>
      </c>
      <c r="E147" s="3">
        <v>0</v>
      </c>
      <c r="F147" s="3">
        <v>0</v>
      </c>
      <c r="G147" s="3">
        <v>0</v>
      </c>
      <c r="H147" s="3"/>
    </row>
    <row r="148" spans="1:11" ht="11.25" customHeight="1" x14ac:dyDescent="0.2">
      <c r="A148" s="3" t="s">
        <v>171</v>
      </c>
      <c r="B148" s="3">
        <v>0</v>
      </c>
      <c r="C148" s="3" t="s">
        <v>130</v>
      </c>
      <c r="D148" s="3" t="s">
        <v>47</v>
      </c>
      <c r="E148" s="3">
        <v>0</v>
      </c>
      <c r="F148" s="3">
        <v>0</v>
      </c>
      <c r="G148" s="3">
        <v>0</v>
      </c>
      <c r="H148" s="3"/>
    </row>
    <row r="149" spans="1:11" ht="11.25" customHeight="1" x14ac:dyDescent="0.2">
      <c r="A149" s="3" t="s">
        <v>172</v>
      </c>
      <c r="B149" s="3">
        <v>0</v>
      </c>
      <c r="C149" s="3" t="s">
        <v>130</v>
      </c>
      <c r="D149" s="3" t="s">
        <v>47</v>
      </c>
      <c r="E149" s="3">
        <v>0</v>
      </c>
      <c r="F149" s="3">
        <v>0</v>
      </c>
      <c r="G149" s="3">
        <v>0</v>
      </c>
      <c r="H149" s="3"/>
    </row>
    <row r="150" spans="1:11" ht="11.25" customHeight="1" x14ac:dyDescent="0.2">
      <c r="A150" s="3" t="s">
        <v>173</v>
      </c>
      <c r="B150" s="3">
        <v>0</v>
      </c>
      <c r="C150" s="3" t="s">
        <v>130</v>
      </c>
      <c r="D150" s="3" t="s">
        <v>47</v>
      </c>
      <c r="E150" s="3">
        <v>0</v>
      </c>
      <c r="F150" s="3">
        <v>0</v>
      </c>
      <c r="G150" s="3">
        <v>0</v>
      </c>
      <c r="H150" s="3"/>
    </row>
    <row r="151" spans="1:11" ht="11.25" customHeight="1" x14ac:dyDescent="0.2">
      <c r="A151" s="3" t="s">
        <v>174</v>
      </c>
      <c r="B151" s="3">
        <v>0</v>
      </c>
      <c r="C151" s="3" t="s">
        <v>130</v>
      </c>
      <c r="D151" s="3" t="s">
        <v>47</v>
      </c>
      <c r="E151" s="3">
        <v>0</v>
      </c>
      <c r="F151" s="3">
        <v>0</v>
      </c>
      <c r="G151" s="3">
        <v>0</v>
      </c>
      <c r="H151" s="3"/>
    </row>
    <row r="152" spans="1:11" ht="11.25" customHeight="1" x14ac:dyDescent="0.2">
      <c r="A152" s="3" t="s">
        <v>175</v>
      </c>
      <c r="B152" s="3">
        <v>0</v>
      </c>
      <c r="C152" s="3" t="s">
        <v>130</v>
      </c>
      <c r="D152" s="3" t="s">
        <v>47</v>
      </c>
      <c r="E152" s="3">
        <v>0</v>
      </c>
      <c r="F152" s="3">
        <v>0</v>
      </c>
      <c r="G152" s="3">
        <v>0</v>
      </c>
      <c r="H152" s="3"/>
    </row>
    <row r="153" spans="1:11" ht="11.25" customHeight="1" x14ac:dyDescent="0.2">
      <c r="A153" s="3" t="s">
        <v>176</v>
      </c>
      <c r="B153" s="3">
        <v>0</v>
      </c>
      <c r="C153" s="3" t="s">
        <v>130</v>
      </c>
      <c r="D153" s="3" t="s">
        <v>47</v>
      </c>
      <c r="E153" s="3">
        <v>0</v>
      </c>
      <c r="F153" s="3">
        <v>0</v>
      </c>
      <c r="G153" s="3">
        <v>0</v>
      </c>
      <c r="H153" s="3"/>
    </row>
    <row r="154" spans="1:11" ht="11.25" customHeight="1" x14ac:dyDescent="0.2">
      <c r="A154" s="3" t="s">
        <v>177</v>
      </c>
      <c r="B154" s="3">
        <v>1</v>
      </c>
      <c r="C154" s="3" t="s">
        <v>10</v>
      </c>
      <c r="D154" s="3" t="s">
        <v>47</v>
      </c>
      <c r="E154" s="3">
        <v>0</v>
      </c>
      <c r="F154" s="3">
        <v>0</v>
      </c>
      <c r="G154" s="3">
        <v>53.39</v>
      </c>
      <c r="H154" s="3"/>
    </row>
    <row r="155" spans="1:11" ht="11.25" customHeight="1" x14ac:dyDescent="0.2">
      <c r="A155" s="3" t="s">
        <v>178</v>
      </c>
      <c r="B155" s="3">
        <v>1</v>
      </c>
      <c r="C155" s="3" t="s">
        <v>10</v>
      </c>
      <c r="D155" s="3" t="s">
        <v>47</v>
      </c>
      <c r="E155" s="3">
        <v>0</v>
      </c>
      <c r="F155" s="3">
        <v>0</v>
      </c>
      <c r="G155" s="3">
        <v>18.899999999999999</v>
      </c>
      <c r="H155" s="3"/>
    </row>
    <row r="156" spans="1:11" s="10" customFormat="1" ht="11.25" customHeight="1" x14ac:dyDescent="0.2">
      <c r="A156" s="15" t="s">
        <v>179</v>
      </c>
      <c r="B156" s="16"/>
      <c r="C156" s="16"/>
      <c r="D156" s="16"/>
      <c r="E156" s="16"/>
      <c r="F156" s="17"/>
      <c r="G156" s="28">
        <f>SUM(G113:G155)</f>
        <v>1263.9100000000003</v>
      </c>
      <c r="H156" s="28"/>
    </row>
    <row r="157" spans="1:11" ht="11.25" customHeight="1" x14ac:dyDescent="0.2">
      <c r="A157" s="6" t="s">
        <v>180</v>
      </c>
      <c r="B157" s="7"/>
      <c r="C157" s="7"/>
      <c r="D157" s="7"/>
      <c r="E157" s="7"/>
      <c r="F157" s="7"/>
      <c r="G157" s="7"/>
      <c r="H157" s="8"/>
    </row>
    <row r="158" spans="1:11" ht="11.25" customHeight="1" x14ac:dyDescent="0.2">
      <c r="A158" s="3" t="s">
        <v>181</v>
      </c>
      <c r="B158" s="3">
        <v>366</v>
      </c>
      <c r="C158" s="3" t="s">
        <v>155</v>
      </c>
      <c r="D158" s="3" t="s">
        <v>19</v>
      </c>
      <c r="E158" s="3">
        <v>12</v>
      </c>
      <c r="F158" s="3">
        <f>ROUND(G158/E158/B158*1000,2)</f>
        <v>108.03</v>
      </c>
      <c r="G158" s="40">
        <v>474.48</v>
      </c>
      <c r="H158" s="3" t="s">
        <v>155</v>
      </c>
    </row>
    <row r="159" spans="1:11" s="10" customFormat="1" ht="11.25" customHeight="1" x14ac:dyDescent="0.2">
      <c r="A159" s="15" t="s">
        <v>182</v>
      </c>
      <c r="B159" s="16"/>
      <c r="C159" s="16"/>
      <c r="D159" s="16"/>
      <c r="E159" s="16"/>
      <c r="F159" s="17"/>
      <c r="G159" s="28">
        <f>SUM(G158)</f>
        <v>474.48</v>
      </c>
      <c r="H159" s="28"/>
    </row>
    <row r="160" spans="1:11" ht="11.25" customHeight="1" x14ac:dyDescent="0.2">
      <c r="A160" s="6" t="s">
        <v>183</v>
      </c>
      <c r="B160" s="7"/>
      <c r="C160" s="7"/>
      <c r="D160" s="7"/>
      <c r="E160" s="7"/>
      <c r="F160" s="7"/>
      <c r="G160" s="7"/>
      <c r="H160" s="8"/>
    </row>
    <row r="161" spans="1:8" ht="11.25" customHeight="1" x14ac:dyDescent="0.2">
      <c r="A161" s="3" t="s">
        <v>184</v>
      </c>
      <c r="B161" s="3">
        <v>0</v>
      </c>
      <c r="C161" s="3" t="s">
        <v>130</v>
      </c>
      <c r="D161" s="3" t="s">
        <v>70</v>
      </c>
      <c r="E161" s="3">
        <v>0</v>
      </c>
      <c r="F161" s="3">
        <v>0</v>
      </c>
      <c r="G161" s="3">
        <v>0</v>
      </c>
      <c r="H161" s="3"/>
    </row>
    <row r="162" spans="1:8" ht="11.25" customHeight="1" x14ac:dyDescent="0.2">
      <c r="A162" s="3" t="s">
        <v>185</v>
      </c>
      <c r="B162" s="3">
        <v>12</v>
      </c>
      <c r="C162" s="3" t="s">
        <v>10</v>
      </c>
      <c r="D162" s="3" t="s">
        <v>70</v>
      </c>
      <c r="E162" s="3">
        <v>6</v>
      </c>
      <c r="F162" s="3">
        <f>ROUND(G162/E162/B162*1000,2)</f>
        <v>1281.67</v>
      </c>
      <c r="G162" s="40">
        <v>92.28</v>
      </c>
      <c r="H162" s="3" t="s">
        <v>23</v>
      </c>
    </row>
    <row r="163" spans="1:8" ht="11.25" customHeight="1" x14ac:dyDescent="0.2">
      <c r="A163" s="3" t="s">
        <v>186</v>
      </c>
      <c r="B163" s="3">
        <v>0</v>
      </c>
      <c r="C163" s="3" t="s">
        <v>40</v>
      </c>
      <c r="D163" s="3" t="s">
        <v>70</v>
      </c>
      <c r="E163" s="3">
        <v>0</v>
      </c>
      <c r="F163" s="3">
        <v>0</v>
      </c>
      <c r="G163" s="3">
        <v>0</v>
      </c>
      <c r="H163" s="3" t="s">
        <v>42</v>
      </c>
    </row>
    <row r="164" spans="1:8" s="10" customFormat="1" ht="11.25" customHeight="1" x14ac:dyDescent="0.2">
      <c r="A164" s="15" t="s">
        <v>187</v>
      </c>
      <c r="B164" s="16"/>
      <c r="C164" s="16"/>
      <c r="D164" s="16"/>
      <c r="E164" s="16"/>
      <c r="F164" s="17"/>
      <c r="G164" s="28">
        <f>SUM(G161:G163)</f>
        <v>92.28</v>
      </c>
      <c r="H164" s="28"/>
    </row>
    <row r="165" spans="1:8" ht="11.25" customHeight="1" x14ac:dyDescent="0.2">
      <c r="A165" s="6" t="s">
        <v>188</v>
      </c>
      <c r="B165" s="7"/>
      <c r="C165" s="7"/>
      <c r="D165" s="7"/>
      <c r="E165" s="7"/>
      <c r="F165" s="7"/>
      <c r="G165" s="7"/>
      <c r="H165" s="8"/>
    </row>
    <row r="166" spans="1:8" ht="11.25" customHeight="1" x14ac:dyDescent="0.2">
      <c r="A166" s="3" t="s">
        <v>189</v>
      </c>
      <c r="B166" s="3">
        <v>1</v>
      </c>
      <c r="C166" s="3" t="s">
        <v>10</v>
      </c>
      <c r="D166" s="3" t="s">
        <v>70</v>
      </c>
      <c r="E166" s="3">
        <v>0</v>
      </c>
      <c r="F166" s="3">
        <v>0</v>
      </c>
      <c r="G166" s="39">
        <v>22.81</v>
      </c>
      <c r="H166" s="3"/>
    </row>
    <row r="167" spans="1:8" ht="11.25" customHeight="1" x14ac:dyDescent="0.2">
      <c r="A167" s="3" t="s">
        <v>190</v>
      </c>
      <c r="B167" s="3">
        <v>0</v>
      </c>
      <c r="C167" s="3" t="s">
        <v>130</v>
      </c>
      <c r="D167" s="3" t="s">
        <v>70</v>
      </c>
      <c r="E167" s="3">
        <v>0</v>
      </c>
      <c r="F167" s="3">
        <v>0</v>
      </c>
      <c r="G167" s="3">
        <v>0</v>
      </c>
      <c r="H167" s="3"/>
    </row>
    <row r="168" spans="1:8" ht="11.25" customHeight="1" x14ac:dyDescent="0.2">
      <c r="A168" s="3" t="s">
        <v>191</v>
      </c>
      <c r="B168" s="3">
        <v>0</v>
      </c>
      <c r="C168" s="3" t="s">
        <v>130</v>
      </c>
      <c r="D168" s="3" t="s">
        <v>70</v>
      </c>
      <c r="E168" s="3">
        <v>0</v>
      </c>
      <c r="F168" s="3">
        <v>0</v>
      </c>
      <c r="G168" s="3">
        <v>0</v>
      </c>
      <c r="H168" s="3"/>
    </row>
    <row r="169" spans="1:8" s="10" customFormat="1" ht="11.25" customHeight="1" x14ac:dyDescent="0.2">
      <c r="A169" s="15" t="s">
        <v>192</v>
      </c>
      <c r="B169" s="16"/>
      <c r="C169" s="16"/>
      <c r="D169" s="16"/>
      <c r="E169" s="16"/>
      <c r="F169" s="17"/>
      <c r="G169" s="28">
        <f>SUM(G166:G168)</f>
        <v>22.81</v>
      </c>
      <c r="H169" s="28"/>
    </row>
    <row r="170" spans="1:8" ht="11.25" customHeight="1" x14ac:dyDescent="0.2">
      <c r="A170" s="6" t="s">
        <v>193</v>
      </c>
      <c r="B170" s="7"/>
      <c r="C170" s="7"/>
      <c r="D170" s="7"/>
      <c r="E170" s="7"/>
      <c r="F170" s="7"/>
      <c r="G170" s="7"/>
      <c r="H170" s="8"/>
    </row>
    <row r="171" spans="1:8" ht="11.25" customHeight="1" x14ac:dyDescent="0.2">
      <c r="A171" s="3" t="s">
        <v>194</v>
      </c>
      <c r="B171" s="3">
        <v>1</v>
      </c>
      <c r="C171" s="3" t="s">
        <v>10</v>
      </c>
      <c r="D171" s="3" t="s">
        <v>70</v>
      </c>
      <c r="E171" s="3">
        <v>0</v>
      </c>
      <c r="F171" s="3">
        <v>0</v>
      </c>
      <c r="G171" s="3">
        <v>0</v>
      </c>
      <c r="H171" s="3" t="s">
        <v>25</v>
      </c>
    </row>
    <row r="172" spans="1:8" ht="11.25" customHeight="1" x14ac:dyDescent="0.2">
      <c r="A172" s="3" t="s">
        <v>195</v>
      </c>
      <c r="B172" s="3">
        <v>1</v>
      </c>
      <c r="C172" s="3" t="s">
        <v>130</v>
      </c>
      <c r="D172" s="3" t="s">
        <v>70</v>
      </c>
      <c r="E172" s="3">
        <v>0</v>
      </c>
      <c r="F172" s="3">
        <v>0</v>
      </c>
      <c r="G172" s="3">
        <v>0</v>
      </c>
      <c r="H172" s="3"/>
    </row>
    <row r="173" spans="1:8" s="10" customFormat="1" ht="11.25" customHeight="1" x14ac:dyDescent="0.2">
      <c r="A173" s="15" t="s">
        <v>196</v>
      </c>
      <c r="B173" s="16"/>
      <c r="C173" s="16"/>
      <c r="D173" s="16"/>
      <c r="E173" s="16"/>
      <c r="F173" s="17"/>
      <c r="G173" s="28">
        <f>SUM(G171:G172)</f>
        <v>0</v>
      </c>
      <c r="H173" s="28"/>
    </row>
    <row r="174" spans="1:8" ht="11.25" customHeight="1" x14ac:dyDescent="0.2">
      <c r="A174" s="6" t="s">
        <v>197</v>
      </c>
      <c r="B174" s="7"/>
      <c r="C174" s="7"/>
      <c r="D174" s="7"/>
      <c r="E174" s="7"/>
      <c r="F174" s="7"/>
      <c r="G174" s="7"/>
      <c r="H174" s="8"/>
    </row>
    <row r="175" spans="1:8" ht="11.25" customHeight="1" x14ac:dyDescent="0.2">
      <c r="A175" s="3" t="s">
        <v>198</v>
      </c>
      <c r="B175" s="3">
        <v>366</v>
      </c>
      <c r="C175" s="3" t="s">
        <v>199</v>
      </c>
      <c r="D175" s="3" t="s">
        <v>70</v>
      </c>
      <c r="E175" s="3">
        <v>0</v>
      </c>
      <c r="F175" s="3">
        <v>0</v>
      </c>
      <c r="G175" s="39">
        <v>58.05</v>
      </c>
      <c r="H175" s="3" t="s">
        <v>199</v>
      </c>
    </row>
    <row r="176" spans="1:8" ht="11.25" customHeight="1" x14ac:dyDescent="0.2">
      <c r="A176" s="3" t="s">
        <v>200</v>
      </c>
      <c r="B176" s="3">
        <v>0</v>
      </c>
      <c r="C176" s="3" t="s">
        <v>199</v>
      </c>
      <c r="D176" s="3" t="s">
        <v>70</v>
      </c>
      <c r="E176" s="3">
        <v>0</v>
      </c>
      <c r="F176" s="3">
        <v>0</v>
      </c>
      <c r="G176" s="3">
        <v>45.62</v>
      </c>
      <c r="H176" s="3" t="s">
        <v>199</v>
      </c>
    </row>
    <row r="177" spans="1:8" s="10" customFormat="1" ht="11.25" customHeight="1" x14ac:dyDescent="0.2">
      <c r="A177" s="15" t="s">
        <v>201</v>
      </c>
      <c r="B177" s="16"/>
      <c r="C177" s="16"/>
      <c r="D177" s="16"/>
      <c r="E177" s="16"/>
      <c r="F177" s="17"/>
      <c r="G177" s="28">
        <f>SUM(G175:G176)</f>
        <v>103.66999999999999</v>
      </c>
      <c r="H177" s="28"/>
    </row>
    <row r="178" spans="1:8" ht="11.25" customHeight="1" x14ac:dyDescent="0.2">
      <c r="A178" s="6" t="s">
        <v>202</v>
      </c>
      <c r="B178" s="7"/>
      <c r="C178" s="7"/>
      <c r="D178" s="7"/>
      <c r="E178" s="7"/>
      <c r="F178" s="7"/>
      <c r="G178" s="7"/>
      <c r="H178" s="8"/>
    </row>
    <row r="179" spans="1:8" ht="11.25" customHeight="1" x14ac:dyDescent="0.2">
      <c r="A179" s="3" t="s">
        <v>203</v>
      </c>
      <c r="B179" s="3">
        <v>0</v>
      </c>
      <c r="C179" s="3" t="s">
        <v>130</v>
      </c>
      <c r="D179" s="3"/>
      <c r="E179" s="3">
        <v>0</v>
      </c>
      <c r="F179" s="3">
        <v>0</v>
      </c>
      <c r="G179" s="39">
        <v>209.74</v>
      </c>
      <c r="H179" s="3"/>
    </row>
    <row r="180" spans="1:8" s="10" customFormat="1" ht="11.25" customHeight="1" x14ac:dyDescent="0.2">
      <c r="A180" s="15" t="s">
        <v>204</v>
      </c>
      <c r="B180" s="16"/>
      <c r="C180" s="16"/>
      <c r="D180" s="16"/>
      <c r="E180" s="16"/>
      <c r="F180" s="17"/>
      <c r="G180" s="28">
        <f>SUM(G179)</f>
        <v>209.74</v>
      </c>
      <c r="H180" s="28"/>
    </row>
    <row r="181" spans="1:8" ht="11.25" customHeight="1" x14ac:dyDescent="0.2">
      <c r="A181" s="6" t="s">
        <v>205</v>
      </c>
      <c r="B181" s="7"/>
      <c r="C181" s="7"/>
      <c r="D181" s="7"/>
      <c r="E181" s="7"/>
      <c r="F181" s="7"/>
      <c r="G181" s="7"/>
      <c r="H181" s="8"/>
    </row>
    <row r="182" spans="1:8" ht="11.25" customHeight="1" x14ac:dyDescent="0.2">
      <c r="A182" s="6" t="s">
        <v>53</v>
      </c>
      <c r="B182" s="7"/>
      <c r="C182" s="7"/>
      <c r="D182" s="7"/>
      <c r="E182" s="7"/>
      <c r="F182" s="7"/>
      <c r="G182" s="7"/>
      <c r="H182" s="8"/>
    </row>
    <row r="183" spans="1:8" ht="11.25" customHeight="1" x14ac:dyDescent="0.2">
      <c r="A183" s="3" t="s">
        <v>206</v>
      </c>
      <c r="B183" s="3">
        <v>0</v>
      </c>
      <c r="C183" s="3" t="s">
        <v>130</v>
      </c>
      <c r="D183" s="3" t="s">
        <v>47</v>
      </c>
      <c r="E183" s="3">
        <v>0</v>
      </c>
      <c r="F183" s="3">
        <v>0</v>
      </c>
      <c r="G183" s="39">
        <v>34.76</v>
      </c>
      <c r="H183" s="3"/>
    </row>
    <row r="184" spans="1:8" ht="11.25" customHeight="1" x14ac:dyDescent="0.2">
      <c r="A184" s="3" t="s">
        <v>207</v>
      </c>
      <c r="B184" s="3">
        <v>0</v>
      </c>
      <c r="C184" s="3" t="s">
        <v>130</v>
      </c>
      <c r="D184" s="3" t="s">
        <v>47</v>
      </c>
      <c r="E184" s="3">
        <v>0</v>
      </c>
      <c r="F184" s="3">
        <v>0</v>
      </c>
      <c r="G184" s="3">
        <v>0</v>
      </c>
      <c r="H184" s="3"/>
    </row>
    <row r="185" spans="1:8" ht="11.25" customHeight="1" x14ac:dyDescent="0.2">
      <c r="A185" s="3" t="s">
        <v>208</v>
      </c>
      <c r="B185" s="3">
        <v>0</v>
      </c>
      <c r="C185" s="3" t="s">
        <v>130</v>
      </c>
      <c r="D185" s="3" t="s">
        <v>47</v>
      </c>
      <c r="E185" s="3">
        <v>0</v>
      </c>
      <c r="F185" s="3">
        <v>0</v>
      </c>
      <c r="G185" s="3">
        <v>0</v>
      </c>
      <c r="H185" s="3"/>
    </row>
    <row r="186" spans="1:8" s="10" customFormat="1" ht="11.25" customHeight="1" x14ac:dyDescent="0.2">
      <c r="A186" s="15" t="s">
        <v>209</v>
      </c>
      <c r="B186" s="16"/>
      <c r="C186" s="16"/>
      <c r="D186" s="16"/>
      <c r="E186" s="16"/>
      <c r="F186" s="17"/>
      <c r="G186" s="28">
        <f>SUM(G183:G185)</f>
        <v>34.76</v>
      </c>
      <c r="H186" s="28"/>
    </row>
    <row r="187" spans="1:8" ht="11.25" customHeight="1" x14ac:dyDescent="0.2">
      <c r="A187" s="6" t="s">
        <v>210</v>
      </c>
      <c r="B187" s="7"/>
      <c r="C187" s="7"/>
      <c r="D187" s="7"/>
      <c r="E187" s="7"/>
      <c r="F187" s="7"/>
      <c r="G187" s="7"/>
      <c r="H187" s="8"/>
    </row>
    <row r="188" spans="1:8" ht="11.25" customHeight="1" x14ac:dyDescent="0.2">
      <c r="A188" s="3" t="s">
        <v>211</v>
      </c>
      <c r="B188" s="3">
        <v>1</v>
      </c>
      <c r="C188" s="3" t="s">
        <v>10</v>
      </c>
      <c r="D188" s="3" t="s">
        <v>70</v>
      </c>
      <c r="E188" s="3">
        <v>0</v>
      </c>
      <c r="F188" s="3">
        <v>0</v>
      </c>
      <c r="G188" s="39">
        <v>0</v>
      </c>
      <c r="H188" s="3" t="s">
        <v>25</v>
      </c>
    </row>
    <row r="189" spans="1:8" ht="11.25" customHeight="1" x14ac:dyDescent="0.2">
      <c r="A189" s="3" t="s">
        <v>212</v>
      </c>
      <c r="B189" s="3">
        <v>1</v>
      </c>
      <c r="C189" s="3" t="s">
        <v>130</v>
      </c>
      <c r="D189" s="3" t="s">
        <v>70</v>
      </c>
      <c r="E189" s="3">
        <v>0</v>
      </c>
      <c r="F189" s="3">
        <v>0</v>
      </c>
      <c r="G189" s="39">
        <v>7.7</v>
      </c>
      <c r="H189" s="3"/>
    </row>
    <row r="190" spans="1:8" ht="11.25" customHeight="1" x14ac:dyDescent="0.2">
      <c r="A190" s="3" t="s">
        <v>213</v>
      </c>
      <c r="B190" s="3">
        <v>1</v>
      </c>
      <c r="C190" s="3" t="s">
        <v>214</v>
      </c>
      <c r="D190" s="3" t="s">
        <v>19</v>
      </c>
      <c r="E190" s="3">
        <v>0</v>
      </c>
      <c r="F190" s="3">
        <v>0</v>
      </c>
      <c r="G190" s="3">
        <v>0</v>
      </c>
      <c r="H190" s="3" t="s">
        <v>215</v>
      </c>
    </row>
    <row r="191" spans="1:8" ht="11.25" customHeight="1" x14ac:dyDescent="0.2">
      <c r="A191" s="38" t="s">
        <v>249</v>
      </c>
      <c r="B191" s="38"/>
      <c r="C191" s="38"/>
      <c r="D191" s="38"/>
      <c r="E191" s="38"/>
      <c r="F191" s="38"/>
      <c r="G191" s="38">
        <v>42.15</v>
      </c>
      <c r="H191" s="38"/>
    </row>
    <row r="192" spans="1:8" ht="11.25" customHeight="1" x14ac:dyDescent="0.2">
      <c r="A192" s="3" t="s">
        <v>216</v>
      </c>
      <c r="B192" s="3">
        <v>0</v>
      </c>
      <c r="C192" s="3" t="s">
        <v>130</v>
      </c>
      <c r="D192" s="3" t="s">
        <v>47</v>
      </c>
      <c r="E192" s="3">
        <v>0</v>
      </c>
      <c r="F192" s="3">
        <v>0</v>
      </c>
      <c r="G192" s="3">
        <v>0</v>
      </c>
      <c r="H192" s="3"/>
    </row>
    <row r="193" spans="1:8" ht="11.25" customHeight="1" x14ac:dyDescent="0.2">
      <c r="A193" s="3" t="s">
        <v>217</v>
      </c>
      <c r="B193" s="3">
        <v>0</v>
      </c>
      <c r="C193" s="3" t="s">
        <v>130</v>
      </c>
      <c r="D193" s="3" t="s">
        <v>47</v>
      </c>
      <c r="E193" s="3">
        <v>0</v>
      </c>
      <c r="F193" s="3">
        <v>0</v>
      </c>
      <c r="G193" s="3">
        <v>0</v>
      </c>
      <c r="H193" s="3"/>
    </row>
    <row r="194" spans="1:8" ht="11.25" customHeight="1" x14ac:dyDescent="0.2">
      <c r="A194" s="3" t="s">
        <v>218</v>
      </c>
      <c r="B194" s="3">
        <v>0</v>
      </c>
      <c r="C194" s="3" t="s">
        <v>130</v>
      </c>
      <c r="D194" s="3" t="s">
        <v>47</v>
      </c>
      <c r="E194" s="3">
        <v>0</v>
      </c>
      <c r="F194" s="3">
        <v>0</v>
      </c>
      <c r="G194" s="3">
        <v>0</v>
      </c>
      <c r="H194" s="3"/>
    </row>
    <row r="195" spans="1:8" s="10" customFormat="1" ht="11.25" customHeight="1" x14ac:dyDescent="0.2">
      <c r="A195" s="15" t="s">
        <v>219</v>
      </c>
      <c r="B195" s="16"/>
      <c r="C195" s="16"/>
      <c r="D195" s="16"/>
      <c r="E195" s="16"/>
      <c r="F195" s="17"/>
      <c r="G195" s="28">
        <f>SUM(G188:G194)</f>
        <v>49.85</v>
      </c>
      <c r="H195" s="28"/>
    </row>
    <row r="196" spans="1:8" ht="11.25" customHeight="1" x14ac:dyDescent="0.2">
      <c r="A196" s="6" t="s">
        <v>220</v>
      </c>
      <c r="B196" s="7"/>
      <c r="C196" s="7"/>
      <c r="D196" s="7"/>
      <c r="E196" s="7"/>
      <c r="F196" s="7"/>
      <c r="G196" s="7"/>
      <c r="H196" s="8"/>
    </row>
    <row r="197" spans="1:8" ht="11.25" customHeight="1" x14ac:dyDescent="0.2">
      <c r="A197" s="3" t="s">
        <v>221</v>
      </c>
      <c r="B197" s="3">
        <v>1</v>
      </c>
      <c r="C197" s="3" t="s">
        <v>130</v>
      </c>
      <c r="D197" s="3" t="s">
        <v>11</v>
      </c>
      <c r="E197" s="3">
        <v>0</v>
      </c>
      <c r="F197" s="3">
        <v>0</v>
      </c>
      <c r="G197" s="3">
        <v>0</v>
      </c>
      <c r="H197" s="3" t="s">
        <v>12</v>
      </c>
    </row>
    <row r="198" spans="1:8" ht="11.25" customHeight="1" x14ac:dyDescent="0.2">
      <c r="A198" s="3" t="s">
        <v>222</v>
      </c>
      <c r="B198" s="3">
        <v>1</v>
      </c>
      <c r="C198" s="3" t="s">
        <v>223</v>
      </c>
      <c r="D198" s="3" t="s">
        <v>11</v>
      </c>
      <c r="E198" s="3">
        <v>0</v>
      </c>
      <c r="F198" s="3">
        <v>0</v>
      </c>
      <c r="G198" s="3">
        <v>0</v>
      </c>
      <c r="H198" s="3" t="s">
        <v>224</v>
      </c>
    </row>
    <row r="199" spans="1:8" ht="11.25" customHeight="1" x14ac:dyDescent="0.2">
      <c r="A199" s="3" t="s">
        <v>225</v>
      </c>
      <c r="B199" s="3">
        <v>1</v>
      </c>
      <c r="C199" s="3" t="s">
        <v>130</v>
      </c>
      <c r="D199" s="3" t="s">
        <v>11</v>
      </c>
      <c r="E199" s="3">
        <v>0</v>
      </c>
      <c r="F199" s="3">
        <v>0</v>
      </c>
      <c r="G199" s="3">
        <v>0</v>
      </c>
      <c r="H199" s="3" t="s">
        <v>12</v>
      </c>
    </row>
    <row r="200" spans="1:8" ht="11.25" customHeight="1" x14ac:dyDescent="0.2">
      <c r="A200" s="3" t="s">
        <v>226</v>
      </c>
      <c r="B200" s="3">
        <v>0</v>
      </c>
      <c r="C200" s="3" t="s">
        <v>130</v>
      </c>
      <c r="D200" s="3" t="s">
        <v>70</v>
      </c>
      <c r="E200" s="3">
        <v>0</v>
      </c>
      <c r="F200" s="3">
        <v>0</v>
      </c>
      <c r="G200" s="3">
        <v>0</v>
      </c>
      <c r="H200" s="3"/>
    </row>
    <row r="201" spans="1:8" ht="11.25" customHeight="1" x14ac:dyDescent="0.2">
      <c r="A201" s="3" t="s">
        <v>227</v>
      </c>
      <c r="B201" s="3">
        <v>0</v>
      </c>
      <c r="C201" s="3" t="s">
        <v>130</v>
      </c>
      <c r="D201" s="3" t="s">
        <v>11</v>
      </c>
      <c r="E201" s="3">
        <v>0</v>
      </c>
      <c r="F201" s="3">
        <v>0</v>
      </c>
      <c r="G201" s="3">
        <v>0</v>
      </c>
      <c r="H201" s="3"/>
    </row>
    <row r="202" spans="1:8" ht="11.25" customHeight="1" x14ac:dyDescent="0.2">
      <c r="A202" s="3" t="s">
        <v>228</v>
      </c>
      <c r="B202" s="3">
        <v>0</v>
      </c>
      <c r="C202" s="3" t="s">
        <v>130</v>
      </c>
      <c r="D202" s="3" t="s">
        <v>11</v>
      </c>
      <c r="E202" s="3">
        <v>0</v>
      </c>
      <c r="F202" s="3">
        <v>0</v>
      </c>
      <c r="G202" s="3">
        <v>0</v>
      </c>
      <c r="H202" s="3"/>
    </row>
    <row r="203" spans="1:8" ht="11.25" customHeight="1" x14ac:dyDescent="0.2">
      <c r="A203" s="3" t="s">
        <v>229</v>
      </c>
      <c r="B203" s="3">
        <v>1</v>
      </c>
      <c r="C203" s="3" t="s">
        <v>10</v>
      </c>
      <c r="D203" s="3" t="s">
        <v>19</v>
      </c>
      <c r="E203" s="3">
        <v>0</v>
      </c>
      <c r="F203" s="3">
        <v>0</v>
      </c>
      <c r="G203" s="3">
        <v>0</v>
      </c>
      <c r="H203" s="3" t="s">
        <v>25</v>
      </c>
    </row>
    <row r="204" spans="1:8" ht="11.25" customHeight="1" x14ac:dyDescent="0.2">
      <c r="A204" s="3" t="s">
        <v>230</v>
      </c>
      <c r="B204" s="3">
        <v>1</v>
      </c>
      <c r="C204" s="3" t="s">
        <v>231</v>
      </c>
      <c r="D204" s="3" t="s">
        <v>70</v>
      </c>
      <c r="E204" s="3">
        <v>0</v>
      </c>
      <c r="F204" s="3">
        <v>0</v>
      </c>
      <c r="G204" s="3">
        <v>0</v>
      </c>
      <c r="H204" s="3" t="s">
        <v>231</v>
      </c>
    </row>
    <row r="205" spans="1:8" ht="11.25" customHeight="1" x14ac:dyDescent="0.2">
      <c r="A205" s="3" t="s">
        <v>232</v>
      </c>
      <c r="B205" s="3">
        <v>3</v>
      </c>
      <c r="C205" s="3" t="s">
        <v>233</v>
      </c>
      <c r="D205" s="3" t="s">
        <v>11</v>
      </c>
      <c r="E205" s="3">
        <v>0</v>
      </c>
      <c r="F205" s="3">
        <v>0</v>
      </c>
      <c r="G205" s="3">
        <v>0</v>
      </c>
      <c r="H205" s="3" t="s">
        <v>48</v>
      </c>
    </row>
    <row r="206" spans="1:8" ht="11.25" customHeight="1" x14ac:dyDescent="0.2">
      <c r="A206" s="3" t="s">
        <v>234</v>
      </c>
      <c r="B206" s="3">
        <v>3</v>
      </c>
      <c r="C206" s="3" t="s">
        <v>235</v>
      </c>
      <c r="D206" s="3" t="s">
        <v>11</v>
      </c>
      <c r="E206" s="3">
        <v>0</v>
      </c>
      <c r="F206" s="3">
        <v>0</v>
      </c>
      <c r="G206" s="3">
        <v>0</v>
      </c>
      <c r="H206" s="3" t="s">
        <v>236</v>
      </c>
    </row>
    <row r="207" spans="1:8" s="10" customFormat="1" ht="11.25" customHeight="1" x14ac:dyDescent="0.2">
      <c r="A207" s="15" t="s">
        <v>237</v>
      </c>
      <c r="B207" s="16"/>
      <c r="C207" s="16"/>
      <c r="D207" s="16"/>
      <c r="E207" s="16"/>
      <c r="F207" s="17"/>
      <c r="G207" s="28">
        <f>SUM(G197:G206)</f>
        <v>0</v>
      </c>
      <c r="H207" s="28"/>
    </row>
    <row r="208" spans="1:8" s="10" customFormat="1" ht="11.25" customHeight="1" x14ac:dyDescent="0.2">
      <c r="A208" s="15" t="s">
        <v>238</v>
      </c>
      <c r="B208" s="16"/>
      <c r="C208" s="16"/>
      <c r="D208" s="16"/>
      <c r="E208" s="16"/>
      <c r="F208" s="17"/>
      <c r="G208" s="28">
        <f>G37+G42+G45+G110+G156+G159+G164+G169+G173+G177+G180+G186+G195+G207+G4</f>
        <v>5116.3600000000015</v>
      </c>
      <c r="H208" s="28"/>
    </row>
    <row r="210" spans="1:8" ht="11.25" customHeight="1" x14ac:dyDescent="0.2">
      <c r="E210" s="4" t="s">
        <v>241</v>
      </c>
      <c r="F210" s="4">
        <f>(25.51*6+26.53*6)/12</f>
        <v>26.02</v>
      </c>
      <c r="G210" s="18">
        <f>G208*1000/F211/12</f>
        <v>26.019976402620131</v>
      </c>
      <c r="H210" s="19">
        <f>F210/G210</f>
        <v>1.0000009068947451</v>
      </c>
    </row>
    <row r="211" spans="1:8" ht="11.25" customHeight="1" x14ac:dyDescent="0.2">
      <c r="E211" s="4" t="s">
        <v>242</v>
      </c>
      <c r="F211" s="20">
        <v>16386</v>
      </c>
      <c r="G211" s="21">
        <f>F211*F210*12/1000</f>
        <v>5116.3646399999998</v>
      </c>
    </row>
    <row r="212" spans="1:8" ht="11.25" customHeight="1" x14ac:dyDescent="0.2">
      <c r="G212" s="18"/>
    </row>
    <row r="213" spans="1:8" ht="11.25" customHeight="1" x14ac:dyDescent="0.2">
      <c r="F213" s="4" t="s">
        <v>243</v>
      </c>
      <c r="G213" s="18">
        <f>G211-G208</f>
        <v>4.6399999982895679E-3</v>
      </c>
      <c r="H213" s="22">
        <f>G215-G208</f>
        <v>-511.63182400000187</v>
      </c>
    </row>
    <row r="214" spans="1:8" ht="11.25" customHeight="1" x14ac:dyDescent="0.2">
      <c r="G214" s="18"/>
    </row>
    <row r="215" spans="1:8" ht="11.25" customHeight="1" x14ac:dyDescent="0.2">
      <c r="G215" s="18">
        <f>G211*0.9</f>
        <v>4604.7281759999996</v>
      </c>
    </row>
    <row r="216" spans="1:8" ht="11.25" customHeight="1" x14ac:dyDescent="0.2">
      <c r="F216" s="4" t="s">
        <v>244</v>
      </c>
      <c r="G216" s="21">
        <f>G211*0.1</f>
        <v>511.63646399999999</v>
      </c>
    </row>
    <row r="217" spans="1:8" ht="11.25" customHeight="1" x14ac:dyDescent="0.2">
      <c r="G217" s="18">
        <f>SUM(G215:G216)</f>
        <v>5116.3646399999998</v>
      </c>
    </row>
    <row r="220" spans="1:8" ht="11.25" customHeight="1" x14ac:dyDescent="0.2">
      <c r="A220" s="29"/>
      <c r="B220" s="29"/>
      <c r="C220" s="29"/>
      <c r="D220" s="29"/>
      <c r="E220" s="29"/>
      <c r="G220" s="29"/>
    </row>
  </sheetData>
  <mergeCells count="1">
    <mergeCell ref="H127:H1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План 2016</vt:lpstr>
      <vt:lpstr>Факт 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2017-02-17T11:44:56Z</dcterms:modified>
</cp:coreProperties>
</file>