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78" i="3" l="1"/>
  <c r="G182" i="3" l="1"/>
  <c r="G210" i="3"/>
  <c r="G214" i="3" s="1"/>
  <c r="K41" i="3"/>
  <c r="K39" i="3"/>
  <c r="K36" i="3"/>
  <c r="K35" i="3"/>
  <c r="K34" i="3"/>
  <c r="K33" i="3"/>
  <c r="K31" i="3"/>
  <c r="K30" i="3"/>
  <c r="K29" i="3"/>
  <c r="K28" i="3"/>
  <c r="K26" i="3"/>
  <c r="K25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55" i="3"/>
  <c r="G109" i="3"/>
  <c r="G44" i="3"/>
  <c r="G45" i="3" s="1"/>
  <c r="G41" i="3"/>
  <c r="G39" i="3"/>
  <c r="G42" i="3" s="1"/>
  <c r="G36" i="3"/>
  <c r="G35" i="3"/>
  <c r="G34" i="3"/>
  <c r="G33" i="3"/>
  <c r="G32" i="3"/>
  <c r="G31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15" i="3" l="1"/>
  <c r="G216" i="3" s="1"/>
  <c r="G37" i="3"/>
  <c r="G161" i="2"/>
  <c r="G157" i="2"/>
  <c r="G44" i="2"/>
  <c r="G41" i="2"/>
  <c r="G39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6" i="2"/>
  <c r="G210" i="2"/>
  <c r="F210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 l="1"/>
  <c r="G207" i="2" s="1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H210" i="2" l="1"/>
  <c r="G215" i="2"/>
  <c r="G213" i="2"/>
  <c r="G216" i="2"/>
  <c r="G217" i="2" l="1"/>
  <c r="H213" i="2"/>
  <c r="F157" i="3" l="1"/>
  <c r="G158" i="3"/>
  <c r="F161" i="3"/>
  <c r="G163" i="3"/>
  <c r="G207" i="3"/>
  <c r="H212" i="3" s="1"/>
  <c r="G209" i="3" l="1"/>
  <c r="H209" i="3" s="1"/>
  <c r="G212" i="3"/>
</calcChain>
</file>

<file path=xl/sharedStrings.xml><?xml version="1.0" encoding="utf-8"?>
<sst xmlns="http://schemas.openxmlformats.org/spreadsheetml/2006/main" count="1925" uniqueCount="257">
  <si>
    <t>Кустанайская ул., д.7, к.4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</si>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</sst>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22" workbookViewId="0">
      <selection activeCell="G27" sqref="G27"/>
    </sheetView>
  </sheetViews>
  <sheetFormatPr defaultRowHeight="11.25" customHeight="1" x14ac:dyDescent="0.2"/>
  <cols>
    <col min="1" max="1" width="55.5703125" style="4" customWidth="1"/>
    <col min="2" max="2" width="5" style="4" customWidth="1"/>
    <col min="3" max="3" width="24.85546875" style="4" customWidth="1"/>
    <col min="4" max="7" width="9.140625" style="4"/>
    <col min="8" max="8" width="25.5703125" style="4" customWidth="1"/>
    <col min="9" max="16384" width="9.140625" style="4"/>
  </cols>
  <sheetData>
    <row r="1" spans="1:8" s="2" customFormat="1" ht="16.5" customHeight="1" x14ac:dyDescent="0.25">
      <c r="A1" s="1" t="s">
        <v>241</v>
      </c>
    </row>
    <row r="2" spans="1:8" s="2" customFormat="1" ht="18.7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</row>
    <row r="3" spans="1:8" ht="67.5" x14ac:dyDescent="0.2">
      <c r="A3" s="3" t="s">
        <v>1</v>
      </c>
      <c r="B3" s="26" t="s">
        <v>2</v>
      </c>
      <c r="C3" s="26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2" t="s">
        <v>8</v>
      </c>
      <c r="B4" s="22"/>
      <c r="C4" s="22"/>
      <c r="D4" s="22"/>
      <c r="E4" s="22"/>
      <c r="F4" s="22"/>
      <c r="G4" s="22"/>
      <c r="H4" s="22"/>
    </row>
    <row r="5" spans="1:8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242.1</v>
      </c>
      <c r="F5" s="5">
        <v>2.2799999999999998</v>
      </c>
      <c r="G5" s="5">
        <v>165.04400000000001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1452.9</v>
      </c>
      <c r="F6" s="5">
        <v>1.99</v>
      </c>
      <c r="G6" s="5">
        <v>150.346</v>
      </c>
      <c r="H6" s="5" t="s">
        <v>15</v>
      </c>
    </row>
    <row r="7" spans="1:8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28</v>
      </c>
      <c r="F7" s="5">
        <v>3.08</v>
      </c>
      <c r="G7" s="5">
        <v>25.786000000000001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28</v>
      </c>
      <c r="F8" s="5">
        <v>19.63</v>
      </c>
      <c r="G8" s="5">
        <v>28.581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12</v>
      </c>
      <c r="F9" s="5">
        <v>3.25</v>
      </c>
      <c r="G9" s="5">
        <v>11.661</v>
      </c>
      <c r="H9" s="5" t="s">
        <v>12</v>
      </c>
    </row>
    <row r="10" spans="1:8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92</v>
      </c>
      <c r="F11" s="5">
        <v>8.3699999999999992</v>
      </c>
      <c r="G11" s="5">
        <v>0.77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3968</v>
      </c>
      <c r="F12" s="5">
        <v>2.78</v>
      </c>
      <c r="G12" s="5">
        <v>11.031000000000001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275</v>
      </c>
      <c r="F13" s="5">
        <v>1.73</v>
      </c>
      <c r="G13" s="5">
        <v>0.47599999999999998</v>
      </c>
      <c r="H13" s="5" t="s">
        <v>24</v>
      </c>
    </row>
    <row r="14" spans="1:8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19.5</v>
      </c>
      <c r="F15" s="5">
        <v>4.04</v>
      </c>
      <c r="G15" s="5">
        <v>0.158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18</v>
      </c>
      <c r="E16" s="5">
        <v>0</v>
      </c>
      <c r="F16" s="5">
        <v>0</v>
      </c>
      <c r="G16" s="5">
        <v>0</v>
      </c>
      <c r="H16" s="5" t="s">
        <v>24</v>
      </c>
    </row>
    <row r="17" spans="1:8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38.299999999999997</v>
      </c>
      <c r="F18" s="5">
        <v>2.4900000000000002</v>
      </c>
      <c r="G18" s="5">
        <v>9.5000000000000001E-2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602.4</v>
      </c>
      <c r="F19" s="5">
        <v>5.0199999999999996</v>
      </c>
      <c r="G19" s="5">
        <v>3.024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27</v>
      </c>
      <c r="F20" s="5">
        <v>2.4900000000000002</v>
      </c>
      <c r="G20" s="5">
        <v>6.7000000000000004E-2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14.4</v>
      </c>
      <c r="F21" s="5">
        <v>2.02</v>
      </c>
      <c r="G21" s="5">
        <v>2.9000000000000001E-2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1314</v>
      </c>
      <c r="F22" s="5">
        <v>2.0299999999999998</v>
      </c>
      <c r="G22" s="5">
        <v>5.335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22.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x14ac:dyDescent="0.2">
      <c r="A27" s="5" t="s">
        <v>44</v>
      </c>
      <c r="B27" s="5">
        <v>3</v>
      </c>
      <c r="C27" s="5" t="s">
        <v>21</v>
      </c>
      <c r="D27" s="5" t="s">
        <v>45</v>
      </c>
      <c r="E27" s="5">
        <v>0</v>
      </c>
      <c r="F27" s="5">
        <v>0</v>
      </c>
      <c r="G27" s="5">
        <v>20.010000000000002</v>
      </c>
      <c r="H27" s="5" t="s">
        <v>46</v>
      </c>
    </row>
    <row r="28" spans="1:8" ht="22.5" x14ac:dyDescent="0.2">
      <c r="A28" s="5" t="s">
        <v>47</v>
      </c>
      <c r="B28" s="5">
        <v>1</v>
      </c>
      <c r="C28" s="5" t="s">
        <v>39</v>
      </c>
      <c r="D28" s="5" t="s">
        <v>45</v>
      </c>
      <c r="E28" s="5">
        <v>0</v>
      </c>
      <c r="F28" s="5">
        <v>0</v>
      </c>
      <c r="G28" s="5">
        <v>0</v>
      </c>
      <c r="H28" s="5" t="s">
        <v>48</v>
      </c>
    </row>
    <row r="29" spans="1:8" x14ac:dyDescent="0.2">
      <c r="A29" s="5" t="s">
        <v>49</v>
      </c>
      <c r="B29" s="5">
        <v>1</v>
      </c>
      <c r="C29" s="5" t="s">
        <v>10</v>
      </c>
      <c r="D29" s="5" t="s">
        <v>11</v>
      </c>
      <c r="E29" s="5">
        <v>1000</v>
      </c>
      <c r="F29" s="5">
        <v>1.67</v>
      </c>
      <c r="G29" s="5">
        <v>1.67</v>
      </c>
      <c r="H29" s="5" t="s">
        <v>24</v>
      </c>
    </row>
    <row r="30" spans="1:8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1000</v>
      </c>
      <c r="F30" s="5">
        <v>1.67</v>
      </c>
      <c r="G30" s="5">
        <v>1.67</v>
      </c>
      <c r="H30" s="5" t="s">
        <v>24</v>
      </c>
    </row>
    <row r="31" spans="1:8" x14ac:dyDescent="0.2">
      <c r="A31" s="6" t="s">
        <v>51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52</v>
      </c>
      <c r="B32" s="5">
        <v>1</v>
      </c>
      <c r="C32" s="5" t="s">
        <v>53</v>
      </c>
      <c r="D32" s="5" t="s">
        <v>45</v>
      </c>
      <c r="E32" s="5">
        <v>27.6</v>
      </c>
      <c r="F32" s="5">
        <v>8.2899999999999991</v>
      </c>
      <c r="G32" s="5">
        <v>83.513000000000005</v>
      </c>
      <c r="H32" s="5"/>
    </row>
    <row r="33" spans="1:8" x14ac:dyDescent="0.2">
      <c r="A33" s="5" t="s">
        <v>54</v>
      </c>
      <c r="B33" s="5">
        <v>2</v>
      </c>
      <c r="C33" s="5" t="s">
        <v>55</v>
      </c>
      <c r="D33" s="5" t="s">
        <v>45</v>
      </c>
      <c r="E33" s="5">
        <v>81</v>
      </c>
      <c r="F33" s="5">
        <v>3.59</v>
      </c>
      <c r="G33" s="5">
        <v>6.9790000000000001</v>
      </c>
      <c r="H33" s="5"/>
    </row>
    <row r="34" spans="1:8" x14ac:dyDescent="0.2">
      <c r="A34" s="5" t="s">
        <v>56</v>
      </c>
      <c r="B34" s="5">
        <v>1</v>
      </c>
      <c r="C34" s="5" t="s">
        <v>55</v>
      </c>
      <c r="D34" s="5" t="s">
        <v>45</v>
      </c>
      <c r="E34" s="5">
        <v>242.1</v>
      </c>
      <c r="F34" s="5">
        <v>3.23</v>
      </c>
      <c r="G34" s="5">
        <v>9.3840000000000003</v>
      </c>
      <c r="H34" s="5"/>
    </row>
    <row r="35" spans="1:8" x14ac:dyDescent="0.2">
      <c r="A35" s="5" t="s">
        <v>57</v>
      </c>
      <c r="B35" s="5">
        <v>1</v>
      </c>
      <c r="C35" s="5" t="s">
        <v>55</v>
      </c>
      <c r="D35" s="5" t="s">
        <v>45</v>
      </c>
      <c r="E35" s="5">
        <v>1452.9</v>
      </c>
      <c r="F35" s="5">
        <v>2.54</v>
      </c>
      <c r="G35" s="5">
        <v>44.283999999999999</v>
      </c>
      <c r="H35" s="5"/>
    </row>
    <row r="36" spans="1:8" ht="12.75" x14ac:dyDescent="0.2">
      <c r="A36" s="22" t="s">
        <v>58</v>
      </c>
      <c r="B36" s="22"/>
      <c r="C36" s="22"/>
      <c r="D36" s="22"/>
      <c r="E36" s="22"/>
      <c r="F36" s="22"/>
      <c r="G36" s="9">
        <f>SUM(G5:G35)</f>
        <v>569.91300000000012</v>
      </c>
      <c r="H36" s="5"/>
    </row>
    <row r="37" spans="1:8" x14ac:dyDescent="0.2">
      <c r="A37" s="22" t="s">
        <v>59</v>
      </c>
      <c r="B37" s="22"/>
      <c r="C37" s="22"/>
      <c r="D37" s="22"/>
      <c r="E37" s="22"/>
      <c r="F37" s="22"/>
      <c r="G37" s="22"/>
      <c r="H37" s="22"/>
    </row>
    <row r="38" spans="1:8" x14ac:dyDescent="0.2">
      <c r="A38" s="5" t="s">
        <v>60</v>
      </c>
      <c r="B38" s="5">
        <v>1</v>
      </c>
      <c r="C38" s="5" t="s">
        <v>53</v>
      </c>
      <c r="D38" s="5" t="s">
        <v>61</v>
      </c>
      <c r="E38" s="5">
        <v>1.9</v>
      </c>
      <c r="F38" s="5">
        <v>185.48</v>
      </c>
      <c r="G38" s="5">
        <v>128.63</v>
      </c>
      <c r="H38" s="5" t="s">
        <v>12</v>
      </c>
    </row>
    <row r="39" spans="1:8" x14ac:dyDescent="0.2">
      <c r="A39" s="6" t="s">
        <v>51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62</v>
      </c>
      <c r="B40" s="5">
        <v>1</v>
      </c>
      <c r="C40" s="5" t="s">
        <v>53</v>
      </c>
      <c r="D40" s="5" t="s">
        <v>63</v>
      </c>
      <c r="E40" s="5">
        <v>1.9</v>
      </c>
      <c r="F40" s="5">
        <v>228.19</v>
      </c>
      <c r="G40" s="5">
        <v>158.25</v>
      </c>
      <c r="H40" s="5"/>
    </row>
    <row r="41" spans="1:8" ht="12.75" x14ac:dyDescent="0.2">
      <c r="A41" s="22" t="s">
        <v>64</v>
      </c>
      <c r="B41" s="22"/>
      <c r="C41" s="22"/>
      <c r="D41" s="22"/>
      <c r="E41" s="22"/>
      <c r="F41" s="22"/>
      <c r="G41" s="9">
        <f>SUM(G38:G40)</f>
        <v>286.88</v>
      </c>
      <c r="H41" s="5"/>
    </row>
    <row r="42" spans="1:8" x14ac:dyDescent="0.2">
      <c r="A42" s="22" t="s">
        <v>65</v>
      </c>
      <c r="B42" s="22"/>
      <c r="C42" s="22"/>
      <c r="D42" s="22"/>
      <c r="E42" s="22"/>
      <c r="F42" s="22"/>
      <c r="G42" s="22"/>
      <c r="H42" s="22"/>
    </row>
    <row r="43" spans="1:8" x14ac:dyDescent="0.2">
      <c r="A43" s="5" t="s">
        <v>66</v>
      </c>
      <c r="B43" s="5">
        <v>1</v>
      </c>
      <c r="C43" s="5" t="s">
        <v>21</v>
      </c>
      <c r="D43" s="5" t="s">
        <v>61</v>
      </c>
      <c r="E43" s="5">
        <v>18.100000000000001</v>
      </c>
      <c r="F43" s="5">
        <v>6.45</v>
      </c>
      <c r="G43" s="5">
        <v>116.99</v>
      </c>
      <c r="H43" s="5"/>
    </row>
    <row r="44" spans="1:8" ht="12.75" x14ac:dyDescent="0.2">
      <c r="A44" s="22" t="s">
        <v>67</v>
      </c>
      <c r="B44" s="22"/>
      <c r="C44" s="22"/>
      <c r="D44" s="22"/>
      <c r="E44" s="22"/>
      <c r="F44" s="22"/>
      <c r="G44" s="9">
        <f>SUM(G43)</f>
        <v>116.99</v>
      </c>
      <c r="H44" s="5"/>
    </row>
    <row r="45" spans="1:8" x14ac:dyDescent="0.2">
      <c r="A45" s="22" t="s">
        <v>68</v>
      </c>
      <c r="B45" s="22"/>
      <c r="C45" s="22"/>
      <c r="D45" s="22"/>
      <c r="E45" s="22"/>
      <c r="F45" s="22"/>
      <c r="G45" s="22"/>
      <c r="H45" s="22"/>
    </row>
    <row r="46" spans="1:8" x14ac:dyDescent="0.2">
      <c r="A46" s="22" t="s">
        <v>69</v>
      </c>
      <c r="B46" s="22"/>
      <c r="C46" s="22"/>
      <c r="D46" s="22"/>
      <c r="E46" s="22"/>
      <c r="F46" s="22"/>
      <c r="G46" s="22"/>
      <c r="H46" s="22"/>
    </row>
    <row r="47" spans="1:8" x14ac:dyDescent="0.2">
      <c r="A47" s="22" t="s">
        <v>70</v>
      </c>
      <c r="B47" s="22"/>
      <c r="C47" s="22"/>
      <c r="D47" s="22"/>
      <c r="E47" s="22"/>
      <c r="F47" s="22"/>
      <c r="G47" s="22"/>
      <c r="H47" s="10"/>
    </row>
    <row r="48" spans="1:8" ht="33.7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33.7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33.7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33.7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79</v>
      </c>
      <c r="B53" s="5">
        <v>1</v>
      </c>
      <c r="C53" s="5" t="s">
        <v>72</v>
      </c>
      <c r="D53" s="5" t="s">
        <v>40</v>
      </c>
      <c r="E53" s="5">
        <v>0</v>
      </c>
      <c r="F53" s="5">
        <v>0</v>
      </c>
      <c r="G53" s="5">
        <v>50.23</v>
      </c>
      <c r="H53" s="5" t="s">
        <v>74</v>
      </c>
    </row>
    <row r="54" spans="1:8" ht="33.7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33.75" x14ac:dyDescent="0.2">
      <c r="A55" s="5" t="s">
        <v>81</v>
      </c>
      <c r="B55" s="5">
        <v>1</v>
      </c>
      <c r="C55" s="5" t="s">
        <v>72</v>
      </c>
      <c r="D55" s="5" t="s">
        <v>45</v>
      </c>
      <c r="E55" s="5">
        <v>0</v>
      </c>
      <c r="F55" s="5">
        <v>0</v>
      </c>
      <c r="G55" s="5">
        <v>0</v>
      </c>
      <c r="H55" s="5" t="s">
        <v>74</v>
      </c>
    </row>
    <row r="56" spans="1:8" ht="22.5" x14ac:dyDescent="0.2">
      <c r="A56" s="5" t="s">
        <v>82</v>
      </c>
      <c r="B56" s="5">
        <v>0</v>
      </c>
      <c r="C56" s="5" t="s">
        <v>83</v>
      </c>
      <c r="D56" s="5" t="s">
        <v>18</v>
      </c>
      <c r="E56" s="5">
        <v>0</v>
      </c>
      <c r="F56" s="5">
        <v>0</v>
      </c>
      <c r="G56" s="5">
        <v>0</v>
      </c>
      <c r="H56" s="5" t="s">
        <v>83</v>
      </c>
    </row>
    <row r="57" spans="1:8" ht="33.75" x14ac:dyDescent="0.2">
      <c r="A57" s="5" t="s">
        <v>84</v>
      </c>
      <c r="B57" s="5">
        <v>1</v>
      </c>
      <c r="C57" s="5" t="s">
        <v>72</v>
      </c>
      <c r="D57" s="5" t="s">
        <v>45</v>
      </c>
      <c r="E57" s="5">
        <v>0</v>
      </c>
      <c r="F57" s="5">
        <v>0</v>
      </c>
      <c r="G57" s="5">
        <v>0</v>
      </c>
      <c r="H57" s="5" t="s">
        <v>74</v>
      </c>
    </row>
    <row r="58" spans="1:8" ht="33.75" x14ac:dyDescent="0.2">
      <c r="A58" s="5" t="s">
        <v>85</v>
      </c>
      <c r="B58" s="5">
        <v>1</v>
      </c>
      <c r="C58" s="5" t="s">
        <v>72</v>
      </c>
      <c r="D58" s="5" t="s">
        <v>40</v>
      </c>
      <c r="E58" s="5">
        <v>0</v>
      </c>
      <c r="F58" s="5">
        <v>0</v>
      </c>
      <c r="G58" s="5">
        <v>0</v>
      </c>
      <c r="H58" s="5" t="s">
        <v>74</v>
      </c>
    </row>
    <row r="59" spans="1:8" ht="33.75" x14ac:dyDescent="0.2">
      <c r="A59" s="5" t="s">
        <v>86</v>
      </c>
      <c r="B59" s="5">
        <v>1</v>
      </c>
      <c r="C59" s="5" t="s">
        <v>72</v>
      </c>
      <c r="D59" s="5" t="s">
        <v>18</v>
      </c>
      <c r="E59" s="5">
        <v>0</v>
      </c>
      <c r="F59" s="5">
        <v>0</v>
      </c>
      <c r="G59" s="5">
        <v>0</v>
      </c>
      <c r="H59" s="5" t="s">
        <v>74</v>
      </c>
    </row>
    <row r="60" spans="1:8" ht="33.75" x14ac:dyDescent="0.2">
      <c r="A60" s="5" t="s">
        <v>87</v>
      </c>
      <c r="B60" s="5">
        <v>1</v>
      </c>
      <c r="C60" s="5" t="s">
        <v>72</v>
      </c>
      <c r="D60" s="5" t="s">
        <v>45</v>
      </c>
      <c r="E60" s="5">
        <v>0</v>
      </c>
      <c r="F60" s="5">
        <v>0</v>
      </c>
      <c r="G60" s="5">
        <v>0</v>
      </c>
      <c r="H60" s="5" t="s">
        <v>74</v>
      </c>
    </row>
    <row r="61" spans="1:8" ht="22.5" x14ac:dyDescent="0.2">
      <c r="A61" s="5" t="s">
        <v>88</v>
      </c>
      <c r="B61" s="5">
        <v>0</v>
      </c>
      <c r="C61" s="5" t="s">
        <v>83</v>
      </c>
      <c r="D61" s="5" t="s">
        <v>18</v>
      </c>
      <c r="E61" s="5">
        <v>0</v>
      </c>
      <c r="F61" s="5">
        <v>0</v>
      </c>
      <c r="G61" s="5">
        <v>5.08</v>
      </c>
      <c r="H61" s="5" t="s">
        <v>83</v>
      </c>
    </row>
    <row r="62" spans="1:8" ht="33.75" x14ac:dyDescent="0.2">
      <c r="A62" s="5" t="s">
        <v>89</v>
      </c>
      <c r="B62" s="5">
        <v>1</v>
      </c>
      <c r="C62" s="5" t="s">
        <v>72</v>
      </c>
      <c r="D62" s="5" t="s">
        <v>45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91</v>
      </c>
      <c r="B64" s="5">
        <v>1</v>
      </c>
      <c r="C64" s="5" t="s">
        <v>72</v>
      </c>
      <c r="D64" s="5" t="s">
        <v>45</v>
      </c>
      <c r="E64" s="5">
        <v>0</v>
      </c>
      <c r="F64" s="5">
        <v>0</v>
      </c>
      <c r="G64" s="5">
        <v>0</v>
      </c>
      <c r="H64" s="5" t="s">
        <v>74</v>
      </c>
    </row>
    <row r="65" spans="1:8" ht="33.7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10.67</v>
      </c>
      <c r="H65" s="5" t="s">
        <v>74</v>
      </c>
    </row>
    <row r="66" spans="1:8" ht="33.7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9.65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33.75" x14ac:dyDescent="0.2">
      <c r="A69" s="5" t="s">
        <v>97</v>
      </c>
      <c r="B69" s="5">
        <v>2</v>
      </c>
      <c r="C69" s="5" t="s">
        <v>72</v>
      </c>
      <c r="D69" s="5" t="s">
        <v>45</v>
      </c>
      <c r="E69" s="5">
        <v>0</v>
      </c>
      <c r="F69" s="5">
        <v>0</v>
      </c>
      <c r="G69" s="5">
        <v>0</v>
      </c>
      <c r="H69" s="5" t="s">
        <v>96</v>
      </c>
    </row>
    <row r="70" spans="1:8" ht="33.75" x14ac:dyDescent="0.2">
      <c r="A70" s="5" t="s">
        <v>98</v>
      </c>
      <c r="B70" s="5">
        <v>1</v>
      </c>
      <c r="C70" s="5" t="s">
        <v>72</v>
      </c>
      <c r="D70" s="5" t="s">
        <v>40</v>
      </c>
      <c r="E70" s="5">
        <v>0</v>
      </c>
      <c r="F70" s="5">
        <v>0</v>
      </c>
      <c r="G70" s="5">
        <v>0</v>
      </c>
      <c r="H70" s="5" t="s">
        <v>74</v>
      </c>
    </row>
    <row r="71" spans="1:8" ht="22.5" x14ac:dyDescent="0.2">
      <c r="A71" s="5" t="s">
        <v>99</v>
      </c>
      <c r="B71" s="5">
        <v>1</v>
      </c>
      <c r="C71" s="5" t="s">
        <v>83</v>
      </c>
      <c r="D71" s="5" t="s">
        <v>18</v>
      </c>
      <c r="E71" s="5">
        <v>0</v>
      </c>
      <c r="F71" s="5">
        <v>0</v>
      </c>
      <c r="G71" s="5">
        <v>0</v>
      </c>
      <c r="H71" s="5" t="s">
        <v>83</v>
      </c>
    </row>
    <row r="72" spans="1:8" ht="22.5" x14ac:dyDescent="0.2">
      <c r="A72" s="5" t="s">
        <v>100</v>
      </c>
      <c r="B72" s="5">
        <v>0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33.75" x14ac:dyDescent="0.2">
      <c r="A73" s="5" t="s">
        <v>101</v>
      </c>
      <c r="B73" s="5">
        <v>1</v>
      </c>
      <c r="C73" s="5" t="s">
        <v>72</v>
      </c>
      <c r="D73" s="5" t="s">
        <v>18</v>
      </c>
      <c r="E73" s="5">
        <v>0</v>
      </c>
      <c r="F73" s="5">
        <v>0</v>
      </c>
      <c r="G73" s="5">
        <v>5.08</v>
      </c>
      <c r="H73" s="5" t="s">
        <v>74</v>
      </c>
    </row>
    <row r="74" spans="1:8" ht="33.7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20.32</v>
      </c>
      <c r="H74" s="5" t="s">
        <v>74</v>
      </c>
    </row>
    <row r="75" spans="1:8" ht="22.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33.7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50.8</v>
      </c>
      <c r="H76" s="5" t="s">
        <v>74</v>
      </c>
    </row>
    <row r="77" spans="1:8" x14ac:dyDescent="0.2">
      <c r="A77" s="24" t="s">
        <v>105</v>
      </c>
      <c r="B77" s="25"/>
      <c r="C77" s="25"/>
      <c r="D77" s="25"/>
      <c r="E77" s="25"/>
      <c r="F77" s="25"/>
      <c r="G77" s="7"/>
      <c r="H77" s="8"/>
    </row>
    <row r="78" spans="1:8" ht="22.5" x14ac:dyDescent="0.2">
      <c r="A78" s="5" t="s">
        <v>106</v>
      </c>
      <c r="B78" s="5">
        <v>1</v>
      </c>
      <c r="C78" s="5" t="s">
        <v>83</v>
      </c>
      <c r="D78" s="5" t="s">
        <v>18</v>
      </c>
      <c r="E78" s="5">
        <v>0</v>
      </c>
      <c r="F78" s="5">
        <v>0</v>
      </c>
      <c r="G78" s="5">
        <v>4.88</v>
      </c>
      <c r="H78" s="5" t="s">
        <v>83</v>
      </c>
    </row>
    <row r="79" spans="1:8" ht="22.5" x14ac:dyDescent="0.2">
      <c r="A79" s="5" t="s">
        <v>107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0</v>
      </c>
      <c r="H79" s="5" t="s">
        <v>83</v>
      </c>
    </row>
    <row r="80" spans="1:8" ht="22.5" x14ac:dyDescent="0.2">
      <c r="A80" s="5" t="s">
        <v>108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5.28</v>
      </c>
      <c r="H80" s="5" t="s">
        <v>83</v>
      </c>
    </row>
    <row r="81" spans="1:8" ht="22.5" x14ac:dyDescent="0.2">
      <c r="A81" s="5" t="s">
        <v>109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</row>
    <row r="82" spans="1:8" ht="22.5" x14ac:dyDescent="0.2">
      <c r="A82" s="5" t="s">
        <v>110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24" t="s">
        <v>111</v>
      </c>
      <c r="B83" s="25"/>
      <c r="C83" s="25"/>
      <c r="D83" s="25"/>
      <c r="E83" s="25"/>
      <c r="F83" s="25"/>
      <c r="G83" s="7"/>
      <c r="H83" s="8"/>
    </row>
    <row r="84" spans="1:8" ht="33.7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20.32</v>
      </c>
      <c r="H84" s="5" t="s">
        <v>74</v>
      </c>
    </row>
    <row r="85" spans="1:8" ht="33.7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33.75" x14ac:dyDescent="0.2">
      <c r="A86" s="5" t="s">
        <v>114</v>
      </c>
      <c r="B86" s="5">
        <v>1</v>
      </c>
      <c r="C86" s="5" t="s">
        <v>72</v>
      </c>
      <c r="D86" s="5" t="s">
        <v>18</v>
      </c>
      <c r="E86" s="5">
        <v>0</v>
      </c>
      <c r="F86" s="5">
        <v>0</v>
      </c>
      <c r="G86" s="5">
        <v>0</v>
      </c>
      <c r="H86" s="5" t="s">
        <v>74</v>
      </c>
    </row>
    <row r="87" spans="1:8" ht="33.75" x14ac:dyDescent="0.2">
      <c r="A87" s="5" t="s">
        <v>115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33.7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33.7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33.7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50.8</v>
      </c>
      <c r="H90" s="5" t="s">
        <v>74</v>
      </c>
    </row>
    <row r="91" spans="1:8" ht="33.7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33.7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29.46</v>
      </c>
      <c r="H92" s="5" t="s">
        <v>74</v>
      </c>
    </row>
    <row r="93" spans="1:8" ht="33.7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33.7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33.7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31.49</v>
      </c>
      <c r="H95" s="5" t="s">
        <v>74</v>
      </c>
    </row>
    <row r="96" spans="1:8" ht="33.7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33.7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22.5" x14ac:dyDescent="0.2">
      <c r="A99" s="5" t="s">
        <v>127</v>
      </c>
      <c r="B99" s="5">
        <v>0</v>
      </c>
      <c r="C99" s="5" t="s">
        <v>128</v>
      </c>
      <c r="D99" s="5" t="s">
        <v>45</v>
      </c>
      <c r="E99" s="5">
        <v>0</v>
      </c>
      <c r="F99" s="5">
        <v>0</v>
      </c>
      <c r="G99" s="5">
        <v>5.38</v>
      </c>
      <c r="H99" s="5" t="s">
        <v>128</v>
      </c>
    </row>
    <row r="100" spans="1:8" ht="22.5" x14ac:dyDescent="0.2">
      <c r="A100" s="5" t="s">
        <v>129</v>
      </c>
      <c r="B100" s="5">
        <v>0</v>
      </c>
      <c r="C100" s="5" t="s">
        <v>128</v>
      </c>
      <c r="D100" s="5" t="s">
        <v>40</v>
      </c>
      <c r="E100" s="5">
        <v>0</v>
      </c>
      <c r="F100" s="5">
        <v>0</v>
      </c>
      <c r="G100" s="5">
        <v>4.7699999999999996</v>
      </c>
      <c r="H100" s="5" t="s">
        <v>128</v>
      </c>
    </row>
    <row r="101" spans="1:8" ht="22.5" x14ac:dyDescent="0.2">
      <c r="A101" s="5" t="s">
        <v>130</v>
      </c>
      <c r="B101" s="5">
        <v>1</v>
      </c>
      <c r="C101" s="5" t="s">
        <v>128</v>
      </c>
      <c r="D101" s="5" t="s">
        <v>40</v>
      </c>
      <c r="E101" s="5">
        <v>0</v>
      </c>
      <c r="F101" s="5">
        <v>0</v>
      </c>
      <c r="G101" s="5">
        <v>10.16</v>
      </c>
      <c r="H101" s="5" t="s">
        <v>128</v>
      </c>
    </row>
    <row r="102" spans="1:8" ht="22.5" x14ac:dyDescent="0.2">
      <c r="A102" s="5" t="s">
        <v>131</v>
      </c>
      <c r="B102" s="5">
        <v>1</v>
      </c>
      <c r="C102" s="5" t="s">
        <v>83</v>
      </c>
      <c r="D102" s="5" t="s">
        <v>18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51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53</v>
      </c>
      <c r="D104" s="5" t="s">
        <v>45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53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101.59</v>
      </c>
      <c r="H106" s="5"/>
    </row>
    <row r="107" spans="1:8" x14ac:dyDescent="0.2">
      <c r="A107" s="5" t="s">
        <v>135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50.8</v>
      </c>
      <c r="H107" s="5"/>
    </row>
    <row r="108" spans="1:8" ht="12.75" x14ac:dyDescent="0.2">
      <c r="A108" s="22" t="s">
        <v>136</v>
      </c>
      <c r="B108" s="22"/>
      <c r="C108" s="22"/>
      <c r="D108" s="22"/>
      <c r="E108" s="22"/>
      <c r="F108" s="22"/>
      <c r="G108" s="9">
        <f>SUM(G48:G107)</f>
        <v>466.75999999999993</v>
      </c>
      <c r="H108" s="5"/>
    </row>
    <row r="109" spans="1:8" x14ac:dyDescent="0.2">
      <c r="A109" s="22" t="s">
        <v>105</v>
      </c>
      <c r="B109" s="22"/>
      <c r="C109" s="22"/>
      <c r="D109" s="22"/>
      <c r="E109" s="22"/>
      <c r="F109" s="22"/>
      <c r="G109" s="22"/>
      <c r="H109" s="22"/>
    </row>
    <row r="110" spans="1:8" x14ac:dyDescent="0.2">
      <c r="A110" s="22" t="s">
        <v>137</v>
      </c>
      <c r="B110" s="22"/>
      <c r="C110" s="22"/>
      <c r="D110" s="22"/>
      <c r="E110" s="22"/>
      <c r="F110" s="22"/>
      <c r="G110" s="22"/>
      <c r="H110" s="22"/>
    </row>
    <row r="111" spans="1:8" ht="22.5" x14ac:dyDescent="0.2">
      <c r="A111" s="5" t="s">
        <v>138</v>
      </c>
      <c r="B111" s="5">
        <v>1</v>
      </c>
      <c r="C111" s="5" t="s">
        <v>83</v>
      </c>
      <c r="D111" s="5" t="s">
        <v>40</v>
      </c>
      <c r="E111" s="5">
        <v>0</v>
      </c>
      <c r="F111" s="5">
        <v>0</v>
      </c>
      <c r="G111" s="5">
        <v>0</v>
      </c>
      <c r="H111" s="5" t="s">
        <v>83</v>
      </c>
    </row>
    <row r="112" spans="1:8" ht="22.5" x14ac:dyDescent="0.2">
      <c r="A112" s="5" t="s">
        <v>139</v>
      </c>
      <c r="B112" s="5">
        <v>1</v>
      </c>
      <c r="C112" s="5" t="s">
        <v>83</v>
      </c>
      <c r="D112" s="5" t="s">
        <v>18</v>
      </c>
      <c r="E112" s="5">
        <v>0</v>
      </c>
      <c r="F112" s="5">
        <v>0</v>
      </c>
      <c r="G112" s="5">
        <v>0</v>
      </c>
      <c r="H112" s="5" t="s">
        <v>83</v>
      </c>
    </row>
    <row r="113" spans="1:8" ht="22.5" x14ac:dyDescent="0.2">
      <c r="A113" s="5" t="s">
        <v>140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22.5" x14ac:dyDescent="0.2">
      <c r="A114" s="5" t="s">
        <v>141</v>
      </c>
      <c r="B114" s="5">
        <v>0</v>
      </c>
      <c r="C114" s="5" t="s">
        <v>128</v>
      </c>
      <c r="D114" s="5" t="s">
        <v>73</v>
      </c>
      <c r="E114" s="5">
        <v>0</v>
      </c>
      <c r="F114" s="5">
        <v>0</v>
      </c>
      <c r="G114" s="5">
        <v>50.8</v>
      </c>
      <c r="H114" s="5" t="s">
        <v>128</v>
      </c>
    </row>
    <row r="115" spans="1:8" ht="22.5" x14ac:dyDescent="0.2">
      <c r="A115" s="5" t="s">
        <v>142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40.64</v>
      </c>
      <c r="H115" s="5" t="s">
        <v>128</v>
      </c>
    </row>
    <row r="116" spans="1:8" ht="22.5" x14ac:dyDescent="0.2">
      <c r="A116" s="5" t="s">
        <v>143</v>
      </c>
      <c r="B116" s="5">
        <v>0</v>
      </c>
      <c r="C116" s="5" t="s">
        <v>128</v>
      </c>
      <c r="D116" s="5" t="s">
        <v>40</v>
      </c>
      <c r="E116" s="5">
        <v>0</v>
      </c>
      <c r="F116" s="5">
        <v>0</v>
      </c>
      <c r="G116" s="5">
        <v>5.08</v>
      </c>
      <c r="H116" s="5" t="s">
        <v>128</v>
      </c>
    </row>
    <row r="117" spans="1:8" ht="22.5" x14ac:dyDescent="0.2">
      <c r="A117" s="5" t="s">
        <v>144</v>
      </c>
      <c r="B117" s="5">
        <v>1</v>
      </c>
      <c r="C117" s="5" t="s">
        <v>21</v>
      </c>
      <c r="D117" s="5" t="s">
        <v>40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22.5" x14ac:dyDescent="0.2">
      <c r="A118" s="5" t="s">
        <v>145</v>
      </c>
      <c r="B118" s="5">
        <v>1</v>
      </c>
      <c r="C118" s="5" t="s">
        <v>128</v>
      </c>
      <c r="D118" s="5" t="s">
        <v>18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33.75" x14ac:dyDescent="0.2">
      <c r="A119" s="5" t="s">
        <v>146</v>
      </c>
      <c r="B119" s="5">
        <v>1</v>
      </c>
      <c r="C119" s="5" t="s">
        <v>21</v>
      </c>
      <c r="D119" s="5" t="s">
        <v>73</v>
      </c>
      <c r="E119" s="5">
        <v>0</v>
      </c>
      <c r="F119" s="5">
        <v>0</v>
      </c>
      <c r="G119" s="5">
        <v>10.16</v>
      </c>
      <c r="H119" s="5" t="s">
        <v>128</v>
      </c>
    </row>
    <row r="120" spans="1:8" ht="33.7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35.25</v>
      </c>
      <c r="H120" s="5" t="s">
        <v>128</v>
      </c>
    </row>
    <row r="121" spans="1:8" ht="22.5" x14ac:dyDescent="0.2">
      <c r="A121" s="5" t="s">
        <v>148</v>
      </c>
      <c r="B121" s="5">
        <v>1</v>
      </c>
      <c r="C121" s="5" t="s">
        <v>83</v>
      </c>
      <c r="D121" s="5" t="s">
        <v>18</v>
      </c>
      <c r="E121" s="5">
        <v>0</v>
      </c>
      <c r="F121" s="5">
        <v>0</v>
      </c>
      <c r="G121" s="5">
        <v>5.28</v>
      </c>
      <c r="H121" s="5" t="s">
        <v>83</v>
      </c>
    </row>
    <row r="122" spans="1:8" x14ac:dyDescent="0.2">
      <c r="A122" s="5" t="s">
        <v>149</v>
      </c>
      <c r="B122" s="5">
        <v>1</v>
      </c>
      <c r="C122" s="5" t="s">
        <v>21</v>
      </c>
      <c r="D122" s="5" t="s">
        <v>40</v>
      </c>
      <c r="E122" s="5">
        <v>0</v>
      </c>
      <c r="F122" s="5">
        <v>0</v>
      </c>
      <c r="G122" s="5">
        <v>4.88</v>
      </c>
      <c r="H122" s="5"/>
    </row>
    <row r="123" spans="1:8" ht="22.5" x14ac:dyDescent="0.2">
      <c r="A123" s="5" t="s">
        <v>150</v>
      </c>
      <c r="B123" s="5">
        <v>1</v>
      </c>
      <c r="C123" s="5" t="s">
        <v>128</v>
      </c>
      <c r="D123" s="5" t="s">
        <v>18</v>
      </c>
      <c r="E123" s="5">
        <v>0</v>
      </c>
      <c r="F123" s="5">
        <v>0</v>
      </c>
      <c r="G123" s="5">
        <v>10.59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21</v>
      </c>
      <c r="D124" s="5" t="s">
        <v>73</v>
      </c>
      <c r="E124" s="5">
        <v>0</v>
      </c>
      <c r="F124" s="5">
        <v>0</v>
      </c>
      <c r="G124" s="5">
        <v>51.35</v>
      </c>
      <c r="H124" s="5"/>
    </row>
    <row r="125" spans="1:8" x14ac:dyDescent="0.2">
      <c r="A125" s="5" t="s">
        <v>152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10.16</v>
      </c>
      <c r="H125" s="5"/>
    </row>
    <row r="126" spans="1:8" x14ac:dyDescent="0.2">
      <c r="A126" s="5" t="s">
        <v>153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60.92</v>
      </c>
      <c r="H126" s="5"/>
    </row>
    <row r="127" spans="1:8" ht="22.5" x14ac:dyDescent="0.2">
      <c r="A127" s="5" t="s">
        <v>154</v>
      </c>
      <c r="B127" s="5">
        <v>1</v>
      </c>
      <c r="C127" s="5" t="s">
        <v>128</v>
      </c>
      <c r="D127" s="5" t="s">
        <v>18</v>
      </c>
      <c r="E127" s="5">
        <v>0</v>
      </c>
      <c r="F127" s="5">
        <v>0</v>
      </c>
      <c r="G127" s="5">
        <v>5.38</v>
      </c>
      <c r="H127" s="5" t="s">
        <v>128</v>
      </c>
    </row>
    <row r="128" spans="1:8" ht="22.5" x14ac:dyDescent="0.2">
      <c r="A128" s="5" t="s">
        <v>155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1</v>
      </c>
      <c r="C129" s="5" t="s">
        <v>157</v>
      </c>
      <c r="D129" s="5" t="s">
        <v>18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1</v>
      </c>
      <c r="C130" s="5" t="s">
        <v>128</v>
      </c>
      <c r="D130" s="5" t="s">
        <v>73</v>
      </c>
      <c r="E130" s="5">
        <v>0</v>
      </c>
      <c r="F130" s="5">
        <v>0</v>
      </c>
      <c r="G130" s="5">
        <v>71.12</v>
      </c>
      <c r="H130" s="5" t="s">
        <v>128</v>
      </c>
    </row>
    <row r="131" spans="1:8" ht="33.75" x14ac:dyDescent="0.2">
      <c r="A131" s="5" t="s">
        <v>159</v>
      </c>
      <c r="B131" s="5">
        <v>0</v>
      </c>
      <c r="C131" s="5" t="s">
        <v>128</v>
      </c>
      <c r="D131" s="5" t="s">
        <v>73</v>
      </c>
      <c r="E131" s="5">
        <v>0</v>
      </c>
      <c r="F131" s="5">
        <v>0</v>
      </c>
      <c r="G131" s="5">
        <v>49.78</v>
      </c>
      <c r="H131" s="5" t="s">
        <v>128</v>
      </c>
    </row>
    <row r="132" spans="1:8" ht="33.75" x14ac:dyDescent="0.2">
      <c r="A132" s="5" t="s">
        <v>160</v>
      </c>
      <c r="B132" s="5">
        <v>0</v>
      </c>
      <c r="C132" s="5" t="s">
        <v>128</v>
      </c>
      <c r="D132" s="5" t="s">
        <v>73</v>
      </c>
      <c r="E132" s="5">
        <v>0</v>
      </c>
      <c r="F132" s="5">
        <v>0</v>
      </c>
      <c r="G132" s="5">
        <v>60.96</v>
      </c>
      <c r="H132" s="5" t="s">
        <v>128</v>
      </c>
    </row>
    <row r="133" spans="1:8" ht="33.75" x14ac:dyDescent="0.2">
      <c r="A133" s="5" t="s">
        <v>161</v>
      </c>
      <c r="B133" s="5">
        <v>0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51.81</v>
      </c>
      <c r="H133" s="5" t="s">
        <v>128</v>
      </c>
    </row>
    <row r="134" spans="1:8" ht="33.75" x14ac:dyDescent="0.2">
      <c r="A134" s="5" t="s">
        <v>162</v>
      </c>
      <c r="B134" s="5">
        <v>0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30.48</v>
      </c>
      <c r="H134" s="5" t="s">
        <v>128</v>
      </c>
    </row>
    <row r="135" spans="1:8" ht="22.5" x14ac:dyDescent="0.2">
      <c r="A135" s="5" t="s">
        <v>163</v>
      </c>
      <c r="B135" s="5">
        <v>0</v>
      </c>
      <c r="C135" s="5" t="s">
        <v>128</v>
      </c>
      <c r="D135" s="5" t="s">
        <v>73</v>
      </c>
      <c r="E135" s="5">
        <v>0</v>
      </c>
      <c r="F135" s="5">
        <v>0</v>
      </c>
      <c r="G135" s="5">
        <v>9.14</v>
      </c>
      <c r="H135" s="5" t="s">
        <v>128</v>
      </c>
    </row>
    <row r="136" spans="1:8" x14ac:dyDescent="0.2">
      <c r="A136" s="6" t="s">
        <v>51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0</v>
      </c>
      <c r="C137" s="5" t="s">
        <v>53</v>
      </c>
      <c r="D137" s="5" t="s">
        <v>45</v>
      </c>
      <c r="E137" s="5">
        <v>0</v>
      </c>
      <c r="F137" s="5">
        <v>0</v>
      </c>
      <c r="G137" s="5">
        <v>11.18</v>
      </c>
      <c r="H137" s="5"/>
    </row>
    <row r="138" spans="1:8" ht="22.5" x14ac:dyDescent="0.2">
      <c r="A138" s="5" t="s">
        <v>165</v>
      </c>
      <c r="B138" s="5">
        <v>0</v>
      </c>
      <c r="C138" s="5" t="s">
        <v>53</v>
      </c>
      <c r="D138" s="5" t="s">
        <v>45</v>
      </c>
      <c r="E138" s="5">
        <v>0</v>
      </c>
      <c r="F138" s="5">
        <v>0</v>
      </c>
      <c r="G138" s="5">
        <v>27.99</v>
      </c>
      <c r="H138" s="5"/>
    </row>
    <row r="139" spans="1:8" x14ac:dyDescent="0.2">
      <c r="A139" s="5" t="s">
        <v>166</v>
      </c>
      <c r="B139" s="5">
        <v>0</v>
      </c>
      <c r="C139" s="5" t="s">
        <v>53</v>
      </c>
      <c r="D139" s="5" t="s">
        <v>45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0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169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30.48</v>
      </c>
      <c r="H152" s="5"/>
    </row>
    <row r="153" spans="1:8" x14ac:dyDescent="0.2">
      <c r="A153" s="5" t="s">
        <v>180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5.08</v>
      </c>
      <c r="H153" s="5"/>
    </row>
    <row r="154" spans="1:8" ht="12.75" x14ac:dyDescent="0.2">
      <c r="A154" s="22" t="s">
        <v>181</v>
      </c>
      <c r="B154" s="22"/>
      <c r="C154" s="22"/>
      <c r="D154" s="22"/>
      <c r="E154" s="22"/>
      <c r="F154" s="22"/>
      <c r="G154" s="9">
        <f>SUM(G111:G153)</f>
        <v>638.51</v>
      </c>
      <c r="H154" s="5"/>
    </row>
    <row r="155" spans="1:8" x14ac:dyDescent="0.2">
      <c r="A155" s="22" t="s">
        <v>182</v>
      </c>
      <c r="B155" s="22"/>
      <c r="C155" s="22"/>
      <c r="D155" s="22"/>
      <c r="E155" s="22"/>
      <c r="F155" s="22"/>
      <c r="G155" s="22"/>
      <c r="H155" s="22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18</v>
      </c>
      <c r="E156" s="5">
        <v>8</v>
      </c>
      <c r="F156" s="5">
        <v>63.17</v>
      </c>
      <c r="G156" s="5">
        <v>505.4</v>
      </c>
      <c r="H156" s="5" t="s">
        <v>157</v>
      </c>
    </row>
    <row r="157" spans="1:8" ht="12.75" x14ac:dyDescent="0.2">
      <c r="A157" s="22" t="s">
        <v>184</v>
      </c>
      <c r="B157" s="22"/>
      <c r="C157" s="22"/>
      <c r="D157" s="22"/>
      <c r="E157" s="22"/>
      <c r="F157" s="22"/>
      <c r="G157" s="9">
        <f>SUM(G156)</f>
        <v>505.4</v>
      </c>
      <c r="H157" s="5"/>
    </row>
    <row r="158" spans="1:8" x14ac:dyDescent="0.2">
      <c r="A158" s="22" t="s">
        <v>185</v>
      </c>
      <c r="B158" s="22"/>
      <c r="C158" s="22"/>
      <c r="D158" s="22"/>
      <c r="E158" s="22"/>
      <c r="F158" s="22"/>
      <c r="G158" s="22"/>
      <c r="H158" s="22"/>
    </row>
    <row r="159" spans="1:8" x14ac:dyDescent="0.2">
      <c r="A159" s="5" t="s">
        <v>186</v>
      </c>
      <c r="B159" s="5">
        <v>1</v>
      </c>
      <c r="C159" s="5" t="s">
        <v>21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x14ac:dyDescent="0.2">
      <c r="A160" s="5" t="s">
        <v>187</v>
      </c>
      <c r="B160" s="5">
        <v>1</v>
      </c>
      <c r="C160" s="5" t="s">
        <v>55</v>
      </c>
      <c r="D160" s="5" t="s">
        <v>73</v>
      </c>
      <c r="E160" s="5">
        <v>4</v>
      </c>
      <c r="F160" s="5">
        <v>19.05</v>
      </c>
      <c r="G160" s="5">
        <v>0.91400000000000003</v>
      </c>
      <c r="H160" s="5" t="s">
        <v>22</v>
      </c>
    </row>
    <row r="161" spans="1:8" ht="22.5" x14ac:dyDescent="0.2">
      <c r="A161" s="5" t="s">
        <v>188</v>
      </c>
      <c r="B161" s="5">
        <v>5</v>
      </c>
      <c r="C161" s="5" t="s">
        <v>39</v>
      </c>
      <c r="D161" s="5" t="s">
        <v>73</v>
      </c>
      <c r="E161" s="5">
        <v>4</v>
      </c>
      <c r="F161" s="5">
        <v>19.059999999999999</v>
      </c>
      <c r="G161" s="5">
        <v>76.23</v>
      </c>
      <c r="H161" s="5" t="s">
        <v>41</v>
      </c>
    </row>
    <row r="162" spans="1:8" ht="12.75" x14ac:dyDescent="0.2">
      <c r="A162" s="22" t="s">
        <v>189</v>
      </c>
      <c r="B162" s="22"/>
      <c r="C162" s="22"/>
      <c r="D162" s="22"/>
      <c r="E162" s="22"/>
      <c r="F162" s="22"/>
      <c r="G162" s="9">
        <f>SUM(G159:G161)</f>
        <v>77.144000000000005</v>
      </c>
      <c r="H162" s="5"/>
    </row>
    <row r="163" spans="1:8" x14ac:dyDescent="0.2">
      <c r="A163" s="22" t="s">
        <v>190</v>
      </c>
      <c r="B163" s="22"/>
      <c r="C163" s="22"/>
      <c r="D163" s="22"/>
      <c r="E163" s="22"/>
      <c r="F163" s="22"/>
      <c r="G163" s="22"/>
      <c r="H163" s="22"/>
    </row>
    <row r="164" spans="1:8" x14ac:dyDescent="0.2">
      <c r="A164" s="5" t="s">
        <v>191</v>
      </c>
      <c r="B164" s="5">
        <v>1</v>
      </c>
      <c r="C164" s="5" t="s">
        <v>53</v>
      </c>
      <c r="D164" s="5" t="s">
        <v>73</v>
      </c>
      <c r="E164" s="5">
        <v>0</v>
      </c>
      <c r="F164" s="5">
        <v>0</v>
      </c>
      <c r="G164" s="5">
        <v>9.86</v>
      </c>
      <c r="H164" s="5"/>
    </row>
    <row r="165" spans="1:8" x14ac:dyDescent="0.2">
      <c r="A165" s="5" t="s">
        <v>192</v>
      </c>
      <c r="B165" s="5">
        <v>2</v>
      </c>
      <c r="C165" s="5" t="s">
        <v>53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53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2" t="s">
        <v>194</v>
      </c>
      <c r="B167" s="22"/>
      <c r="C167" s="22"/>
      <c r="D167" s="22"/>
      <c r="E167" s="22"/>
      <c r="F167" s="22"/>
      <c r="G167" s="9">
        <f>SUM(G164:G166)</f>
        <v>9.86</v>
      </c>
      <c r="H167" s="5"/>
    </row>
    <row r="168" spans="1:8" x14ac:dyDescent="0.2">
      <c r="A168" s="22" t="s">
        <v>195</v>
      </c>
      <c r="B168" s="22"/>
      <c r="C168" s="22"/>
      <c r="D168" s="22"/>
      <c r="E168" s="22"/>
      <c r="F168" s="22"/>
      <c r="G168" s="22"/>
      <c r="H168" s="22"/>
    </row>
    <row r="169" spans="1:8" ht="33.7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24</v>
      </c>
    </row>
    <row r="170" spans="1:8" ht="33.75" x14ac:dyDescent="0.2">
      <c r="A170" s="5" t="s">
        <v>197</v>
      </c>
      <c r="B170" s="5">
        <v>1</v>
      </c>
      <c r="C170" s="5" t="s">
        <v>53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2" t="s">
        <v>198</v>
      </c>
      <c r="B171" s="22"/>
      <c r="C171" s="22"/>
      <c r="D171" s="22"/>
      <c r="E171" s="22"/>
      <c r="F171" s="22"/>
      <c r="G171" s="9">
        <f>SUM(G169:G170)</f>
        <v>0</v>
      </c>
      <c r="H171" s="5"/>
    </row>
    <row r="172" spans="1:8" x14ac:dyDescent="0.2">
      <c r="A172" s="22" t="s">
        <v>199</v>
      </c>
      <c r="B172" s="22"/>
      <c r="C172" s="22"/>
      <c r="D172" s="22"/>
      <c r="E172" s="22"/>
      <c r="F172" s="22"/>
      <c r="G172" s="22"/>
      <c r="H172" s="22"/>
    </row>
    <row r="173" spans="1:8" ht="33.7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5.28</v>
      </c>
      <c r="H173" s="5" t="s">
        <v>201</v>
      </c>
    </row>
    <row r="174" spans="1:8" ht="33.7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4.88</v>
      </c>
      <c r="H174" s="5" t="s">
        <v>201</v>
      </c>
    </row>
    <row r="175" spans="1:8" ht="12.75" x14ac:dyDescent="0.2">
      <c r="A175" s="22" t="s">
        <v>203</v>
      </c>
      <c r="B175" s="22"/>
      <c r="C175" s="22"/>
      <c r="D175" s="22"/>
      <c r="E175" s="22"/>
      <c r="F175" s="22"/>
      <c r="G175" s="9">
        <f>SUM(G173:G174)</f>
        <v>10.16</v>
      </c>
      <c r="H175" s="5"/>
    </row>
    <row r="176" spans="1:8" x14ac:dyDescent="0.2">
      <c r="A176" s="22" t="s">
        <v>204</v>
      </c>
      <c r="B176" s="22"/>
      <c r="C176" s="22"/>
      <c r="D176" s="22"/>
      <c r="E176" s="22"/>
      <c r="F176" s="22"/>
      <c r="G176" s="22"/>
      <c r="H176" s="22"/>
    </row>
    <row r="177" spans="1:8" ht="22.5" x14ac:dyDescent="0.2">
      <c r="A177" s="5" t="s">
        <v>205</v>
      </c>
      <c r="B177" s="5">
        <v>0</v>
      </c>
      <c r="C177" s="5" t="s">
        <v>53</v>
      </c>
      <c r="D177" s="5"/>
      <c r="E177" s="5">
        <v>0</v>
      </c>
      <c r="F177" s="5">
        <v>0</v>
      </c>
      <c r="G177" s="5">
        <v>196.73</v>
      </c>
      <c r="H177" s="5"/>
    </row>
    <row r="178" spans="1:8" ht="12.75" x14ac:dyDescent="0.2">
      <c r="A178" s="22" t="s">
        <v>206</v>
      </c>
      <c r="B178" s="22"/>
      <c r="C178" s="22"/>
      <c r="D178" s="22"/>
      <c r="E178" s="22"/>
      <c r="F178" s="22"/>
      <c r="G178" s="9">
        <f>SUM(G177)</f>
        <v>196.73</v>
      </c>
      <c r="H178" s="5"/>
    </row>
    <row r="179" spans="1:8" x14ac:dyDescent="0.2">
      <c r="A179" s="22" t="s">
        <v>207</v>
      </c>
      <c r="B179" s="22"/>
      <c r="C179" s="22"/>
      <c r="D179" s="22"/>
      <c r="E179" s="22"/>
      <c r="F179" s="22"/>
      <c r="G179" s="22"/>
      <c r="H179" s="22"/>
    </row>
    <row r="180" spans="1:8" x14ac:dyDescent="0.2">
      <c r="A180" s="22" t="s">
        <v>51</v>
      </c>
      <c r="B180" s="22"/>
      <c r="C180" s="22"/>
      <c r="D180" s="22"/>
      <c r="E180" s="22"/>
      <c r="F180" s="22"/>
      <c r="G180" s="22"/>
      <c r="H180" s="22"/>
    </row>
    <row r="181" spans="1:8" x14ac:dyDescent="0.2">
      <c r="A181" s="5" t="s">
        <v>208</v>
      </c>
      <c r="B181" s="5">
        <v>0</v>
      </c>
      <c r="C181" s="5" t="s">
        <v>53</v>
      </c>
      <c r="D181" s="5" t="s">
        <v>45</v>
      </c>
      <c r="E181" s="5">
        <v>0</v>
      </c>
      <c r="F181" s="5">
        <v>0</v>
      </c>
      <c r="G181" s="5">
        <v>113.22</v>
      </c>
      <c r="H181" s="5"/>
    </row>
    <row r="182" spans="1:8" x14ac:dyDescent="0.2">
      <c r="A182" s="5" t="s">
        <v>209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2" t="s">
        <v>211</v>
      </c>
      <c r="B184" s="22"/>
      <c r="C184" s="22"/>
      <c r="D184" s="22"/>
      <c r="E184" s="22"/>
      <c r="F184" s="22"/>
      <c r="G184" s="9">
        <f>SUM(G181:G183)</f>
        <v>113.22</v>
      </c>
      <c r="H184" s="5"/>
    </row>
    <row r="185" spans="1:8" x14ac:dyDescent="0.2">
      <c r="A185" s="22" t="s">
        <v>212</v>
      </c>
      <c r="B185" s="22"/>
      <c r="C185" s="22"/>
      <c r="D185" s="22"/>
      <c r="E185" s="22"/>
      <c r="F185" s="22"/>
      <c r="G185" s="22"/>
      <c r="H185" s="22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13.01</v>
      </c>
      <c r="H186" s="5" t="s">
        <v>24</v>
      </c>
    </row>
    <row r="187" spans="1:8" x14ac:dyDescent="0.2">
      <c r="A187" s="5" t="s">
        <v>214</v>
      </c>
      <c r="B187" s="5">
        <v>1</v>
      </c>
      <c r="C187" s="5" t="s">
        <v>53</v>
      </c>
      <c r="D187" s="5" t="s">
        <v>73</v>
      </c>
      <c r="E187" s="5">
        <v>0</v>
      </c>
      <c r="F187" s="5">
        <v>0</v>
      </c>
      <c r="G187" s="5">
        <v>6.52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18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51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53</v>
      </c>
      <c r="D190" s="5" t="s">
        <v>45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22.5" x14ac:dyDescent="0.2">
      <c r="A192" s="5" t="s">
        <v>220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2" t="s">
        <v>221</v>
      </c>
      <c r="B193" s="22"/>
      <c r="C193" s="22"/>
      <c r="D193" s="22"/>
      <c r="E193" s="22"/>
      <c r="F193" s="22"/>
      <c r="G193" s="9">
        <f>SUM(G186:G192)</f>
        <v>19.53</v>
      </c>
      <c r="H193" s="5"/>
    </row>
    <row r="194" spans="1:8" x14ac:dyDescent="0.2">
      <c r="A194" s="22" t="s">
        <v>222</v>
      </c>
      <c r="B194" s="22"/>
      <c r="C194" s="22"/>
      <c r="D194" s="22"/>
      <c r="E194" s="22"/>
      <c r="F194" s="22"/>
      <c r="G194" s="22"/>
      <c r="H194" s="22"/>
    </row>
    <row r="195" spans="1:8" x14ac:dyDescent="0.2">
      <c r="A195" s="5" t="s">
        <v>223</v>
      </c>
      <c r="B195" s="5">
        <v>1</v>
      </c>
      <c r="C195" s="5" t="s">
        <v>53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22.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53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53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53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22.5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x14ac:dyDescent="0.2">
      <c r="A203" s="5" t="s">
        <v>234</v>
      </c>
      <c r="B203" s="5">
        <v>3</v>
      </c>
      <c r="C203" s="5" t="s">
        <v>235</v>
      </c>
      <c r="D203" s="5" t="s">
        <v>11</v>
      </c>
      <c r="E203" s="5">
        <v>0</v>
      </c>
      <c r="F203" s="5">
        <v>0</v>
      </c>
      <c r="G203" s="5">
        <v>0</v>
      </c>
      <c r="H203" s="5" t="s">
        <v>46</v>
      </c>
    </row>
    <row r="204" spans="1:8" ht="22.5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22" t="s">
        <v>239</v>
      </c>
      <c r="B205" s="22"/>
      <c r="C205" s="22"/>
      <c r="D205" s="22"/>
      <c r="E205" s="22"/>
      <c r="F205" s="22"/>
      <c r="G205" s="9">
        <f>SUM(G195:G204)</f>
        <v>0</v>
      </c>
      <c r="H205" s="5"/>
    </row>
    <row r="206" spans="1:8" ht="11.25" customHeight="1" x14ac:dyDescent="0.2">
      <c r="A206" s="22" t="s">
        <v>240</v>
      </c>
      <c r="B206" s="22"/>
      <c r="C206" s="22"/>
      <c r="D206" s="22"/>
      <c r="E206" s="22"/>
      <c r="F206" s="22"/>
      <c r="G206" s="9">
        <f>G36+G41+G44+G108+G154+G157+G162+G167+G171+G175+G178+G184+G193+G205</f>
        <v>3011.0969999999998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91" workbookViewId="0">
      <selection activeCell="A243" sqref="A243"/>
    </sheetView>
  </sheetViews>
  <sheetFormatPr defaultRowHeight="11.25" customHeight="1" x14ac:dyDescent="0.2"/>
  <cols>
    <col min="1" max="1" width="41.140625" style="4" customWidth="1"/>
    <col min="2" max="2" width="5" style="4" customWidth="1"/>
    <col min="3" max="3" width="24.85546875" style="4" customWidth="1"/>
    <col min="4" max="6" width="9.140625" style="4"/>
    <col min="7" max="7" width="10" style="4" bestFit="1" customWidth="1"/>
    <col min="8" max="8" width="13.140625" style="4" customWidth="1"/>
    <col min="9" max="16384" width="9.140625" style="4"/>
  </cols>
  <sheetData>
    <row r="1" spans="1:8" s="2" customFormat="1" ht="27" customHeight="1" x14ac:dyDescent="0.25">
      <c r="A1" s="1" t="s">
        <v>242</v>
      </c>
    </row>
    <row r="2" spans="1:8" s="2" customFormat="1" ht="11.2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8" ht="31.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19" t="s">
        <v>247</v>
      </c>
      <c r="B4" s="11"/>
      <c r="C4" s="11"/>
      <c r="D4" s="11"/>
      <c r="E4" s="11"/>
      <c r="F4" s="11"/>
      <c r="G4" s="11">
        <v>319.39999999999998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242.1</v>
      </c>
      <c r="F6" s="16">
        <v>2.4167999999999998</v>
      </c>
      <c r="G6" s="16">
        <f>E6*F6*B6/1000</f>
        <v>175.53218399999997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1452.9</v>
      </c>
      <c r="F7" s="16">
        <v>2.1093999999999999</v>
      </c>
      <c r="G7" s="16">
        <f t="shared" ref="G7:G36" si="0">E7*F7*B7/1000</f>
        <v>159.36685752000002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28</v>
      </c>
      <c r="F8" s="16">
        <v>3.2648000000000001</v>
      </c>
      <c r="G8" s="16">
        <f t="shared" si="0"/>
        <v>27.424319999999998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28</v>
      </c>
      <c r="F9" s="16">
        <v>20.8078</v>
      </c>
      <c r="G9" s="16">
        <f t="shared" si="0"/>
        <v>30.296156800000006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12</v>
      </c>
      <c r="F10" s="16">
        <v>3.4450000000000003</v>
      </c>
      <c r="G10" s="16">
        <f t="shared" si="0"/>
        <v>12.402000000000001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6">
        <v>0</v>
      </c>
      <c r="G11" s="16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92</v>
      </c>
      <c r="F12" s="16">
        <v>8.8721999999999994</v>
      </c>
      <c r="G12" s="16">
        <f t="shared" si="0"/>
        <v>0.81624239999999992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3968</v>
      </c>
      <c r="F13" s="16">
        <v>2.9468000000000001</v>
      </c>
      <c r="G13" s="16">
        <f t="shared" si="0"/>
        <v>11.692902400000001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275</v>
      </c>
      <c r="F14" s="16">
        <v>1.8338000000000001</v>
      </c>
      <c r="G14" s="16">
        <f t="shared" si="0"/>
        <v>0.50429500000000005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16">
        <v>0</v>
      </c>
      <c r="G15" s="16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19.5</v>
      </c>
      <c r="F16" s="16">
        <v>4.2824</v>
      </c>
      <c r="G16" s="16">
        <f t="shared" si="0"/>
        <v>0.16701359999999998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18</v>
      </c>
      <c r="E17" s="5">
        <v>0</v>
      </c>
      <c r="F17" s="16">
        <v>0</v>
      </c>
      <c r="G17" s="16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16">
        <v>0</v>
      </c>
      <c r="G18" s="16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38.299999999999997</v>
      </c>
      <c r="F19" s="16">
        <v>2.6394000000000002</v>
      </c>
      <c r="G19" s="16">
        <f t="shared" si="0"/>
        <v>0.10108902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602.4</v>
      </c>
      <c r="F20" s="16">
        <v>5.3212000000000002</v>
      </c>
      <c r="G20" s="16">
        <f t="shared" si="0"/>
        <v>3.2054908799999997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27</v>
      </c>
      <c r="F21" s="16">
        <v>2.6394000000000002</v>
      </c>
      <c r="G21" s="16">
        <f t="shared" si="0"/>
        <v>7.1263800000000002E-2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14.4</v>
      </c>
      <c r="F22" s="16">
        <v>2.1412</v>
      </c>
      <c r="G22" s="16">
        <f t="shared" si="0"/>
        <v>3.0833280000000001E-2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1314</v>
      </c>
      <c r="F23" s="16">
        <v>2.1517999999999997</v>
      </c>
      <c r="G23" s="16">
        <f t="shared" si="0"/>
        <v>5.6549303999999996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17">
        <v>0</v>
      </c>
      <c r="G24" s="16">
        <f t="shared" si="0"/>
        <v>0</v>
      </c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6">
        <v>0</v>
      </c>
      <c r="G25" s="16">
        <f t="shared" si="0"/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16">
        <v>0</v>
      </c>
      <c r="G26" s="16">
        <f t="shared" si="0"/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17">
        <v>0</v>
      </c>
      <c r="G27" s="16">
        <f t="shared" si="0"/>
        <v>0</v>
      </c>
      <c r="H27" s="8"/>
    </row>
    <row r="28" spans="1:8" ht="11.25" customHeight="1" x14ac:dyDescent="0.2">
      <c r="A28" s="5" t="s">
        <v>44</v>
      </c>
      <c r="B28" s="5">
        <v>3</v>
      </c>
      <c r="C28" s="5" t="s">
        <v>21</v>
      </c>
      <c r="D28" s="5" t="s">
        <v>45</v>
      </c>
      <c r="E28" s="5">
        <v>0</v>
      </c>
      <c r="F28" s="16">
        <v>0</v>
      </c>
      <c r="G28" s="5">
        <v>20.010000000000002</v>
      </c>
      <c r="H28" s="5" t="s">
        <v>46</v>
      </c>
    </row>
    <row r="29" spans="1:8" ht="11.25" customHeight="1" x14ac:dyDescent="0.2">
      <c r="A29" s="5" t="s">
        <v>47</v>
      </c>
      <c r="B29" s="5">
        <v>1</v>
      </c>
      <c r="C29" s="5" t="s">
        <v>39</v>
      </c>
      <c r="D29" s="5" t="s">
        <v>45</v>
      </c>
      <c r="E29" s="5">
        <v>0</v>
      </c>
      <c r="F29" s="16">
        <v>0</v>
      </c>
      <c r="G29" s="16">
        <f t="shared" si="0"/>
        <v>0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1000</v>
      </c>
      <c r="F30" s="16">
        <v>1.7702</v>
      </c>
      <c r="G30" s="16">
        <f t="shared" si="0"/>
        <v>1.7702</v>
      </c>
      <c r="H30" s="5" t="s">
        <v>24</v>
      </c>
    </row>
    <row r="31" spans="1:8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1000</v>
      </c>
      <c r="F31" s="16">
        <v>1.7702</v>
      </c>
      <c r="G31" s="16">
        <f t="shared" si="0"/>
        <v>1.7702</v>
      </c>
      <c r="H31" s="5" t="s">
        <v>24</v>
      </c>
    </row>
    <row r="32" spans="1:8" ht="11.25" customHeight="1" x14ac:dyDescent="0.2">
      <c r="A32" s="6" t="s">
        <v>51</v>
      </c>
      <c r="B32" s="7"/>
      <c r="C32" s="7"/>
      <c r="D32" s="7"/>
      <c r="E32" s="7"/>
      <c r="F32" s="17">
        <v>0</v>
      </c>
      <c r="G32" s="16">
        <f t="shared" si="0"/>
        <v>0</v>
      </c>
      <c r="H32" s="8"/>
    </row>
    <row r="33" spans="1:8" ht="11.25" customHeight="1" x14ac:dyDescent="0.2">
      <c r="A33" s="5" t="s">
        <v>52</v>
      </c>
      <c r="B33" s="5">
        <v>366</v>
      </c>
      <c r="C33" s="5" t="s">
        <v>10</v>
      </c>
      <c r="D33" s="5" t="s">
        <v>45</v>
      </c>
      <c r="E33" s="5">
        <v>27.6</v>
      </c>
      <c r="F33" s="16">
        <v>8.7873999999999999</v>
      </c>
      <c r="G33" s="16">
        <f t="shared" si="0"/>
        <v>88.766799840000004</v>
      </c>
      <c r="H33" s="5"/>
    </row>
    <row r="34" spans="1:8" ht="11.25" customHeight="1" x14ac:dyDescent="0.2">
      <c r="A34" s="5" t="s">
        <v>54</v>
      </c>
      <c r="B34" s="5">
        <v>24</v>
      </c>
      <c r="C34" s="5" t="s">
        <v>10</v>
      </c>
      <c r="D34" s="5" t="s">
        <v>45</v>
      </c>
      <c r="E34" s="5">
        <v>81</v>
      </c>
      <c r="F34" s="16">
        <v>3.8054000000000001</v>
      </c>
      <c r="G34" s="16">
        <f t="shared" si="0"/>
        <v>7.3976976000000016</v>
      </c>
      <c r="H34" s="5"/>
    </row>
    <row r="35" spans="1:8" ht="11.25" customHeight="1" x14ac:dyDescent="0.2">
      <c r="A35" s="5" t="s">
        <v>56</v>
      </c>
      <c r="B35" s="5">
        <v>12</v>
      </c>
      <c r="C35" s="5" t="s">
        <v>55</v>
      </c>
      <c r="D35" s="5" t="s">
        <v>45</v>
      </c>
      <c r="E35" s="5">
        <v>242.1</v>
      </c>
      <c r="F35" s="16">
        <v>3.4238</v>
      </c>
      <c r="G35" s="16">
        <f t="shared" si="0"/>
        <v>9.9468237599999991</v>
      </c>
      <c r="H35" s="5"/>
    </row>
    <row r="36" spans="1:8" ht="11.25" customHeight="1" x14ac:dyDescent="0.2">
      <c r="A36" s="5" t="s">
        <v>57</v>
      </c>
      <c r="B36" s="5">
        <v>12</v>
      </c>
      <c r="C36" s="5" t="s">
        <v>55</v>
      </c>
      <c r="D36" s="5" t="s">
        <v>45</v>
      </c>
      <c r="E36" s="5">
        <v>1452.9</v>
      </c>
      <c r="F36" s="16">
        <v>2.6924000000000001</v>
      </c>
      <c r="G36" s="16">
        <f t="shared" si="0"/>
        <v>46.941455520000005</v>
      </c>
      <c r="H36" s="5"/>
    </row>
    <row r="37" spans="1:8" ht="11.25" customHeight="1" x14ac:dyDescent="0.2">
      <c r="A37" s="6" t="s">
        <v>58</v>
      </c>
      <c r="B37" s="5">
        <v>12</v>
      </c>
      <c r="C37" s="5" t="s">
        <v>55</v>
      </c>
      <c r="D37" s="7"/>
      <c r="E37" s="7"/>
      <c r="F37" s="8"/>
      <c r="G37" s="18">
        <f>SUM(G6:G36)</f>
        <v>603.86875582000005</v>
      </c>
      <c r="H37" s="5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60</v>
      </c>
      <c r="B39" s="5">
        <v>366</v>
      </c>
      <c r="C39" s="5" t="s">
        <v>10</v>
      </c>
      <c r="D39" s="5" t="s">
        <v>61</v>
      </c>
      <c r="E39" s="5">
        <v>1.9</v>
      </c>
      <c r="F39" s="5">
        <v>288.01</v>
      </c>
      <c r="G39" s="16">
        <f>E39*F39*B39/1000</f>
        <v>200.28215399999999</v>
      </c>
      <c r="H39" s="5" t="s">
        <v>12</v>
      </c>
    </row>
    <row r="40" spans="1:8" ht="11.25" customHeight="1" x14ac:dyDescent="0.2">
      <c r="A40" s="6" t="s">
        <v>51</v>
      </c>
      <c r="B40" s="7"/>
      <c r="C40" s="7"/>
      <c r="D40" s="7"/>
      <c r="E40" s="7"/>
      <c r="F40" s="7"/>
      <c r="G40" s="16"/>
      <c r="H40" s="8"/>
    </row>
    <row r="41" spans="1:8" ht="11.25" customHeight="1" x14ac:dyDescent="0.2">
      <c r="A41" s="5" t="s">
        <v>62</v>
      </c>
      <c r="B41" s="5">
        <v>366</v>
      </c>
      <c r="C41" s="5" t="s">
        <v>10</v>
      </c>
      <c r="D41" s="5" t="s">
        <v>63</v>
      </c>
      <c r="E41" s="5">
        <v>1.9</v>
      </c>
      <c r="F41" s="5">
        <v>241.88</v>
      </c>
      <c r="G41" s="16">
        <f t="shared" ref="G41" si="1">E41*F41*B41/1000</f>
        <v>168.203352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18">
        <f>SUM(G39:G41)</f>
        <v>368.48550599999999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10</v>
      </c>
      <c r="D44" s="5" t="s">
        <v>61</v>
      </c>
      <c r="E44" s="16">
        <v>0.59299999999999997</v>
      </c>
      <c r="F44" s="5">
        <v>531.61</v>
      </c>
      <c r="G44" s="16">
        <f>E44*F44*B44/1000</f>
        <v>115.37957118</v>
      </c>
      <c r="H44" s="5"/>
    </row>
    <row r="45" spans="1:8" ht="11.25" customHeight="1" x14ac:dyDescent="0.2">
      <c r="A45" s="6" t="s">
        <v>67</v>
      </c>
      <c r="B45" s="7"/>
      <c r="C45" s="7"/>
      <c r="D45" s="7"/>
      <c r="E45" s="7"/>
      <c r="F45" s="8"/>
      <c r="G45" s="18">
        <f>SUM(G44)</f>
        <v>115.37957118</v>
      </c>
      <c r="H45" s="5"/>
    </row>
    <row r="46" spans="1:8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50.23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45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45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45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5.08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45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45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10.67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9.65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45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5.08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20.32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50.8</v>
      </c>
      <c r="H77" s="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4.88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5.28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20.32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50.8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29.46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31.49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45</v>
      </c>
      <c r="E100" s="5">
        <v>0</v>
      </c>
      <c r="F100" s="5">
        <v>0</v>
      </c>
      <c r="G100" s="5">
        <v>5.38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4.7699999999999996</v>
      </c>
      <c r="H101" s="5" t="s">
        <v>128</v>
      </c>
    </row>
    <row r="102" spans="1:8" ht="11.25" customHeight="1" x14ac:dyDescent="0.2">
      <c r="A102" s="5" t="s">
        <v>130</v>
      </c>
      <c r="B102" s="5">
        <v>1</v>
      </c>
      <c r="C102" s="5" t="s">
        <v>128</v>
      </c>
      <c r="D102" s="5" t="s">
        <v>40</v>
      </c>
      <c r="E102" s="5">
        <v>0</v>
      </c>
      <c r="F102" s="5">
        <v>0</v>
      </c>
      <c r="G102" s="5">
        <v>10.16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53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101.59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53</v>
      </c>
      <c r="D108" s="5" t="s">
        <v>45</v>
      </c>
      <c r="E108" s="5">
        <v>0</v>
      </c>
      <c r="F108" s="5">
        <v>0</v>
      </c>
      <c r="G108" s="5">
        <v>50.8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466.75999999999993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50.8</v>
      </c>
      <c r="H115" s="5" t="s">
        <v>128</v>
      </c>
    </row>
    <row r="116" spans="1:8" ht="11.25" customHeight="1" x14ac:dyDescent="0.2">
      <c r="A116" s="5" t="s">
        <v>142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40.64</v>
      </c>
      <c r="H116" s="5" t="s">
        <v>128</v>
      </c>
    </row>
    <row r="117" spans="1:8" ht="11.25" customHeight="1" x14ac:dyDescent="0.2">
      <c r="A117" s="5" t="s">
        <v>143</v>
      </c>
      <c r="B117" s="5">
        <v>0</v>
      </c>
      <c r="C117" s="5" t="s">
        <v>128</v>
      </c>
      <c r="D117" s="5" t="s">
        <v>40</v>
      </c>
      <c r="E117" s="5">
        <v>0</v>
      </c>
      <c r="F117" s="5">
        <v>0</v>
      </c>
      <c r="G117" s="5">
        <v>5.08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21</v>
      </c>
      <c r="D118" s="5" t="s">
        <v>40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39.81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35.25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5.28</v>
      </c>
      <c r="H122" s="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4.88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10.59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45.25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5.72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16.98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5.38</v>
      </c>
      <c r="H128" s="5" t="s">
        <v>128</v>
      </c>
    </row>
    <row r="129" spans="1:8" ht="11.25" customHeight="1" x14ac:dyDescent="0.2">
      <c r="A129" s="5" t="s">
        <v>155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1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71.12</v>
      </c>
      <c r="H131" s="5" t="s">
        <v>128</v>
      </c>
    </row>
    <row r="132" spans="1:8" ht="11.25" customHeight="1" x14ac:dyDescent="0.2">
      <c r="A132" s="5" t="s">
        <v>159</v>
      </c>
      <c r="B132" s="5">
        <v>0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49.78</v>
      </c>
      <c r="H132" s="5" t="s">
        <v>128</v>
      </c>
    </row>
    <row r="133" spans="1:8" ht="11.25" customHeight="1" x14ac:dyDescent="0.2">
      <c r="A133" s="5" t="s">
        <v>160</v>
      </c>
      <c r="B133" s="5">
        <v>0</v>
      </c>
      <c r="C133" s="5" t="s">
        <v>128</v>
      </c>
      <c r="D133" s="5" t="s">
        <v>73</v>
      </c>
      <c r="E133" s="5">
        <v>0</v>
      </c>
      <c r="F133" s="5">
        <v>0</v>
      </c>
      <c r="G133" s="5">
        <v>60.96</v>
      </c>
      <c r="H133" s="5" t="s">
        <v>128</v>
      </c>
    </row>
    <row r="134" spans="1:8" ht="11.25" customHeight="1" x14ac:dyDescent="0.2">
      <c r="A134" s="5" t="s">
        <v>161</v>
      </c>
      <c r="B134" s="5">
        <v>0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31.72</v>
      </c>
      <c r="H134" s="5" t="s">
        <v>128</v>
      </c>
    </row>
    <row r="135" spans="1:8" ht="11.25" customHeight="1" x14ac:dyDescent="0.2">
      <c r="A135" s="5" t="s">
        <v>162</v>
      </c>
      <c r="B135" s="5">
        <v>0</v>
      </c>
      <c r="C135" s="5" t="s">
        <v>128</v>
      </c>
      <c r="D135" s="5" t="s">
        <v>73</v>
      </c>
      <c r="E135" s="5">
        <v>0</v>
      </c>
      <c r="F135" s="5">
        <v>0</v>
      </c>
      <c r="G135" s="5">
        <v>30.48</v>
      </c>
      <c r="H135" s="5" t="s">
        <v>128</v>
      </c>
    </row>
    <row r="136" spans="1:8" ht="11.25" customHeight="1" x14ac:dyDescent="0.2">
      <c r="A136" s="5" t="s">
        <v>163</v>
      </c>
      <c r="B136" s="5">
        <v>0</v>
      </c>
      <c r="C136" s="5" t="s">
        <v>128</v>
      </c>
      <c r="D136" s="5" t="s">
        <v>73</v>
      </c>
      <c r="E136" s="5">
        <v>0</v>
      </c>
      <c r="F136" s="5">
        <v>0</v>
      </c>
      <c r="G136" s="5">
        <v>9.14</v>
      </c>
      <c r="H136" s="5" t="s">
        <v>128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53</v>
      </c>
      <c r="D138" s="5" t="s">
        <v>45</v>
      </c>
      <c r="E138" s="5">
        <v>0</v>
      </c>
      <c r="F138" s="5">
        <v>0</v>
      </c>
      <c r="G138" s="5">
        <v>11.18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53</v>
      </c>
      <c r="D139" s="5" t="s">
        <v>45</v>
      </c>
      <c r="E139" s="5">
        <v>0</v>
      </c>
      <c r="F139" s="5">
        <v>0</v>
      </c>
      <c r="G139" s="5">
        <v>23.57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20.96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53</v>
      </c>
      <c r="D154" s="5" t="s">
        <v>45</v>
      </c>
      <c r="E154" s="5">
        <v>0</v>
      </c>
      <c r="F154" s="5">
        <v>0</v>
      </c>
      <c r="G154" s="5">
        <v>5.08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579.65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10</v>
      </c>
      <c r="D157" s="5" t="s">
        <v>18</v>
      </c>
      <c r="E157" s="5">
        <v>8</v>
      </c>
      <c r="F157" s="5">
        <v>139.72999999999999</v>
      </c>
      <c r="G157" s="16">
        <f>E157*F157*B157/1000</f>
        <v>409.12943999999993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8">
        <f>SUM(G157)</f>
        <v>409.12943999999993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</v>
      </c>
      <c r="C161" s="5" t="s">
        <v>55</v>
      </c>
      <c r="D161" s="5" t="s">
        <v>73</v>
      </c>
      <c r="E161" s="5">
        <v>4</v>
      </c>
      <c r="F161" s="5">
        <v>17392.62</v>
      </c>
      <c r="G161" s="16">
        <f>E161*F161*B161/1000</f>
        <v>69.570479999999989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4</v>
      </c>
      <c r="F162" s="5">
        <v>19.059999999999999</v>
      </c>
      <c r="G162" s="16">
        <v>76.23</v>
      </c>
      <c r="H162" s="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8">
        <f>SUM(G160:G162)</f>
        <v>145.80047999999999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53</v>
      </c>
      <c r="D165" s="5" t="s">
        <v>73</v>
      </c>
      <c r="E165" s="5">
        <v>0</v>
      </c>
      <c r="F165" s="5">
        <v>0</v>
      </c>
      <c r="G165" s="5">
        <v>18.04</v>
      </c>
      <c r="H165" s="5"/>
    </row>
    <row r="166" spans="1:8" ht="11.25" customHeight="1" x14ac:dyDescent="0.2">
      <c r="A166" s="5" t="s">
        <v>192</v>
      </c>
      <c r="B166" s="5">
        <v>2</v>
      </c>
      <c r="C166" s="5" t="s">
        <v>53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18.04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53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36.19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4.88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41.07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53</v>
      </c>
      <c r="D178" s="5"/>
      <c r="E178" s="5">
        <v>0</v>
      </c>
      <c r="F178" s="5">
        <v>0</v>
      </c>
      <c r="G178" s="5">
        <v>83.4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83.4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5">
        <v>23.48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23.48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13.01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53</v>
      </c>
      <c r="D188" s="5" t="s">
        <v>73</v>
      </c>
      <c r="E188" s="5">
        <v>0</v>
      </c>
      <c r="F188" s="5">
        <v>0</v>
      </c>
      <c r="G188" s="5">
        <v>6.52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19.53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53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53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53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8">
        <f>G37+G42+G45+G109+G155+G158+G163+G168+G172+G176+G179+G185+G194+G206+G4</f>
        <v>3193.9937530000002</v>
      </c>
      <c r="H207" s="5"/>
    </row>
    <row r="209" spans="1:8" ht="11.25" hidden="1" customHeight="1" x14ac:dyDescent="0.2"/>
    <row r="210" spans="1:8" hidden="1" x14ac:dyDescent="0.2">
      <c r="E210" s="4" t="s">
        <v>243</v>
      </c>
      <c r="F210" s="4">
        <f>(25.51*6+26.53*6)/12</f>
        <v>26.02</v>
      </c>
      <c r="G210" s="13">
        <f>G208*1000/F211/12</f>
        <v>0</v>
      </c>
      <c r="H210" s="14">
        <f>G211-G207</f>
        <v>2.8790000001208682E-3</v>
      </c>
    </row>
    <row r="211" spans="1:8" hidden="1" x14ac:dyDescent="0.2">
      <c r="E211" s="4" t="s">
        <v>244</v>
      </c>
      <c r="F211" s="4">
        <v>10229.299999999999</v>
      </c>
      <c r="G211" s="13">
        <f>F211*F210*12/1000</f>
        <v>3193.9966320000003</v>
      </c>
    </row>
    <row r="212" spans="1:8" hidden="1" x14ac:dyDescent="0.2">
      <c r="G212" s="13"/>
    </row>
    <row r="213" spans="1:8" hidden="1" x14ac:dyDescent="0.2">
      <c r="F213" s="4" t="s">
        <v>245</v>
      </c>
      <c r="G213" s="13">
        <f>G211-G208</f>
        <v>3193.9966320000003</v>
      </c>
      <c r="H213" s="15">
        <f>G215-G208</f>
        <v>2874.5969688000005</v>
      </c>
    </row>
    <row r="214" spans="1:8" hidden="1" x14ac:dyDescent="0.2">
      <c r="G214" s="13"/>
    </row>
    <row r="215" spans="1:8" hidden="1" x14ac:dyDescent="0.2">
      <c r="G215" s="13">
        <f>G211*0.9</f>
        <v>2874.5969688000005</v>
      </c>
    </row>
    <row r="216" spans="1:8" hidden="1" x14ac:dyDescent="0.2">
      <c r="F216" s="4" t="s">
        <v>246</v>
      </c>
      <c r="G216" s="13">
        <f>G211*0.1</f>
        <v>319.39966320000008</v>
      </c>
    </row>
    <row r="217" spans="1:8" hidden="1" x14ac:dyDescent="0.2">
      <c r="G217" s="13">
        <f>SUM(G215:G216)</f>
        <v>3193.9966320000003</v>
      </c>
    </row>
    <row r="220" spans="1:8" ht="11.25" customHeight="1" x14ac:dyDescent="0.2">
      <c r="A220" s="21" t="s">
        <v>248</v>
      </c>
      <c r="B220" s="21"/>
      <c r="C220" s="21"/>
      <c r="D220" s="21"/>
      <c r="E220" s="21"/>
      <c r="G220" s="21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topLeftCell="A178" workbookViewId="0">
      <selection activeCell="G179" sqref="G179"/>
    </sheetView>
  </sheetViews>
  <sheetFormatPr defaultRowHeight="15" x14ac:dyDescent="0.2"/>
  <cols>
    <col min="1" max="1" width="41.140625" style="4" customWidth="1"/>
    <col min="2" max="2" width="5" style="4" customWidth="1"/>
    <col min="3" max="3" width="24.85546875" style="4" customWidth="1"/>
    <col min="4" max="6" width="9.140625" style="4"/>
    <col min="7" max="7" width="10" style="4" bestFit="1" customWidth="1"/>
    <col min="8" max="8" width="13.140625" style="4" customWidth="1"/>
    <col min="9" max="16384" width="9.140625" style="4"/>
  </cols>
  <sheetData>
    <row r="1" spans="1:11" s="2" customFormat="1" ht="27" customHeight="1" x14ac:dyDescent="0.25">
      <c r="A1" s="1" t="s">
        <v>250</v>
      </c>
    </row>
    <row r="2" spans="1:11" s="2" customFormat="1" ht="19.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11" ht="31.5" customHeight="1" x14ac:dyDescent="0.2">
      <c r="A3" s="20" t="s">
        <v>1</v>
      </c>
      <c r="B3" s="6" t="s">
        <v>2</v>
      </c>
      <c r="C3" s="8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</row>
    <row r="4" spans="1:11" ht="11.25" customHeight="1" x14ac:dyDescent="0.2">
      <c r="A4" s="19" t="s">
        <v>247</v>
      </c>
      <c r="B4" s="20"/>
      <c r="C4" s="20"/>
      <c r="D4" s="20"/>
      <c r="E4" s="20"/>
      <c r="F4" s="20"/>
      <c r="G4" s="20">
        <v>325.66000000000003</v>
      </c>
      <c r="H4" s="20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242.1</v>
      </c>
      <c r="F6" s="16">
        <v>2.4700000000000002</v>
      </c>
      <c r="G6" s="16">
        <f>E6*F6*B6/1000</f>
        <v>178.798113</v>
      </c>
      <c r="H6" s="5" t="s">
        <v>12</v>
      </c>
      <c r="K6" s="4">
        <f>ROUND(F6*1.02,2)</f>
        <v>2.52</v>
      </c>
    </row>
    <row r="7" spans="1:11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1452.9</v>
      </c>
      <c r="F7" s="16">
        <v>2.15</v>
      </c>
      <c r="G7" s="16">
        <f t="shared" ref="G7:G36" si="0">E7*F7*B7/1000</f>
        <v>162.43422000000001</v>
      </c>
      <c r="H7" s="5" t="s">
        <v>15</v>
      </c>
      <c r="K7" s="4">
        <f t="shared" ref="K7:K41" si="1">ROUND(F7*1.02,2)</f>
        <v>2.19</v>
      </c>
    </row>
    <row r="8" spans="1:11" ht="11.25" customHeight="1" x14ac:dyDescent="0.2">
      <c r="A8" s="5" t="s">
        <v>16</v>
      </c>
      <c r="B8" s="5">
        <v>299</v>
      </c>
      <c r="C8" s="5" t="s">
        <v>10</v>
      </c>
      <c r="D8" s="5" t="s">
        <v>11</v>
      </c>
      <c r="E8" s="5">
        <v>28</v>
      </c>
      <c r="F8" s="16">
        <v>3.33</v>
      </c>
      <c r="G8" s="16">
        <f t="shared" si="0"/>
        <v>27.878760000000003</v>
      </c>
      <c r="H8" s="5" t="s">
        <v>15</v>
      </c>
      <c r="K8" s="4">
        <f t="shared" si="1"/>
        <v>3.4</v>
      </c>
    </row>
    <row r="9" spans="1:11" ht="11.25" customHeight="1" x14ac:dyDescent="0.2">
      <c r="A9" s="5" t="s">
        <v>17</v>
      </c>
      <c r="B9" s="5">
        <v>52</v>
      </c>
      <c r="C9" s="5" t="s">
        <v>10</v>
      </c>
      <c r="D9" s="5" t="s">
        <v>18</v>
      </c>
      <c r="E9" s="5">
        <v>28</v>
      </c>
      <c r="F9" s="16">
        <v>21.22</v>
      </c>
      <c r="G9" s="16">
        <f t="shared" si="0"/>
        <v>30.896319999999999</v>
      </c>
      <c r="H9" s="5" t="s">
        <v>12</v>
      </c>
      <c r="K9" s="4">
        <f t="shared" si="1"/>
        <v>21.64</v>
      </c>
    </row>
    <row r="10" spans="1:11" ht="11.25" customHeight="1" x14ac:dyDescent="0.2">
      <c r="A10" s="5" t="s">
        <v>19</v>
      </c>
      <c r="B10" s="5">
        <v>299</v>
      </c>
      <c r="C10" s="5" t="s">
        <v>10</v>
      </c>
      <c r="D10" s="5" t="s">
        <v>11</v>
      </c>
      <c r="E10" s="5">
        <v>12</v>
      </c>
      <c r="F10" s="16">
        <v>3.51</v>
      </c>
      <c r="G10" s="16">
        <f t="shared" si="0"/>
        <v>12.593879999999999</v>
      </c>
      <c r="H10" s="5" t="s">
        <v>12</v>
      </c>
      <c r="K10" s="4">
        <f t="shared" si="1"/>
        <v>3.58</v>
      </c>
    </row>
    <row r="11" spans="1:11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6">
        <v>0</v>
      </c>
      <c r="G11" s="16">
        <f t="shared" si="0"/>
        <v>0</v>
      </c>
      <c r="H11" s="5" t="s">
        <v>22</v>
      </c>
      <c r="K11" s="4">
        <f t="shared" si="1"/>
        <v>0</v>
      </c>
    </row>
    <row r="12" spans="1:11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92</v>
      </c>
      <c r="F12" s="16">
        <v>9.0500000000000007</v>
      </c>
      <c r="G12" s="16">
        <f t="shared" si="0"/>
        <v>0.83260000000000001</v>
      </c>
      <c r="H12" s="5" t="s">
        <v>24</v>
      </c>
      <c r="K12" s="4">
        <f t="shared" si="1"/>
        <v>9.23</v>
      </c>
    </row>
    <row r="13" spans="1:11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3968</v>
      </c>
      <c r="F13" s="16">
        <v>3.01</v>
      </c>
      <c r="G13" s="16">
        <f t="shared" si="0"/>
        <v>11.943679999999999</v>
      </c>
      <c r="H13" s="5" t="s">
        <v>24</v>
      </c>
      <c r="K13" s="4">
        <f t="shared" si="1"/>
        <v>3.07</v>
      </c>
    </row>
    <row r="14" spans="1:11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275</v>
      </c>
      <c r="F14" s="16">
        <v>1.87</v>
      </c>
      <c r="G14" s="16">
        <f t="shared" si="0"/>
        <v>0.51424999999999998</v>
      </c>
      <c r="H14" s="5" t="s">
        <v>24</v>
      </c>
      <c r="K14" s="4">
        <f t="shared" si="1"/>
        <v>1.91</v>
      </c>
    </row>
    <row r="15" spans="1:11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16">
        <v>0</v>
      </c>
      <c r="G15" s="16">
        <f t="shared" si="0"/>
        <v>0</v>
      </c>
      <c r="H15" s="5" t="s">
        <v>24</v>
      </c>
      <c r="K15" s="4">
        <f t="shared" si="1"/>
        <v>0</v>
      </c>
    </row>
    <row r="16" spans="1:11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19.5</v>
      </c>
      <c r="F16" s="16">
        <v>4.37</v>
      </c>
      <c r="G16" s="16">
        <f t="shared" si="0"/>
        <v>0.17043</v>
      </c>
      <c r="H16" s="5" t="s">
        <v>29</v>
      </c>
      <c r="K16" s="4">
        <f t="shared" si="1"/>
        <v>4.46</v>
      </c>
    </row>
    <row r="17" spans="1:11" ht="11.25" customHeight="1" x14ac:dyDescent="0.2">
      <c r="A17" s="5" t="s">
        <v>30</v>
      </c>
      <c r="B17" s="5">
        <v>1</v>
      </c>
      <c r="C17" s="5" t="s">
        <v>10</v>
      </c>
      <c r="D17" s="5" t="s">
        <v>18</v>
      </c>
      <c r="E17" s="5">
        <v>0</v>
      </c>
      <c r="F17" s="16">
        <v>0</v>
      </c>
      <c r="G17" s="16">
        <f t="shared" si="0"/>
        <v>0</v>
      </c>
      <c r="H17" s="5" t="s">
        <v>24</v>
      </c>
      <c r="K17" s="4">
        <f t="shared" si="1"/>
        <v>0</v>
      </c>
    </row>
    <row r="18" spans="1:11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16">
        <v>0</v>
      </c>
      <c r="G18" s="16">
        <f t="shared" si="0"/>
        <v>0</v>
      </c>
      <c r="H18" s="5" t="s">
        <v>24</v>
      </c>
      <c r="K18" s="4">
        <f t="shared" si="1"/>
        <v>0</v>
      </c>
    </row>
    <row r="19" spans="1:11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38.299999999999997</v>
      </c>
      <c r="F19" s="16">
        <v>2.69</v>
      </c>
      <c r="G19" s="16">
        <f t="shared" si="0"/>
        <v>0.10302699999999999</v>
      </c>
      <c r="H19" s="5" t="s">
        <v>24</v>
      </c>
      <c r="K19" s="4">
        <f t="shared" si="1"/>
        <v>2.74</v>
      </c>
    </row>
    <row r="20" spans="1:11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602.4</v>
      </c>
      <c r="F20" s="16">
        <v>5.43</v>
      </c>
      <c r="G20" s="16">
        <f t="shared" si="0"/>
        <v>3.2710319999999995</v>
      </c>
      <c r="H20" s="5" t="s">
        <v>29</v>
      </c>
      <c r="K20" s="4">
        <f t="shared" si="1"/>
        <v>5.54</v>
      </c>
    </row>
    <row r="21" spans="1:11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27</v>
      </c>
      <c r="F21" s="16">
        <v>2.69</v>
      </c>
      <c r="G21" s="16">
        <f t="shared" si="0"/>
        <v>7.263E-2</v>
      </c>
      <c r="H21" s="5" t="s">
        <v>24</v>
      </c>
      <c r="K21" s="4">
        <f t="shared" si="1"/>
        <v>2.74</v>
      </c>
    </row>
    <row r="22" spans="1:11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14.4</v>
      </c>
      <c r="F22" s="16">
        <v>2.1800000000000002</v>
      </c>
      <c r="G22" s="16">
        <f t="shared" si="0"/>
        <v>3.1392000000000003E-2</v>
      </c>
      <c r="H22" s="5" t="s">
        <v>24</v>
      </c>
      <c r="K22" s="4">
        <f t="shared" si="1"/>
        <v>2.2200000000000002</v>
      </c>
    </row>
    <row r="23" spans="1:11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1314</v>
      </c>
      <c r="F23" s="16">
        <v>2.19</v>
      </c>
      <c r="G23" s="16">
        <f t="shared" si="0"/>
        <v>5.7553199999999993</v>
      </c>
      <c r="H23" s="5" t="s">
        <v>29</v>
      </c>
      <c r="K23" s="4">
        <f t="shared" si="1"/>
        <v>2.23</v>
      </c>
    </row>
    <row r="24" spans="1:11" ht="11.25" customHeight="1" x14ac:dyDescent="0.2">
      <c r="A24" s="6" t="s">
        <v>37</v>
      </c>
      <c r="B24" s="7"/>
      <c r="C24" s="7"/>
      <c r="D24" s="7"/>
      <c r="E24" s="7"/>
      <c r="F24" s="17"/>
      <c r="G24" s="16">
        <f t="shared" si="0"/>
        <v>0</v>
      </c>
      <c r="H24" s="8"/>
    </row>
    <row r="25" spans="1:11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6">
        <v>0</v>
      </c>
      <c r="G25" s="16">
        <f t="shared" si="0"/>
        <v>0</v>
      </c>
      <c r="H25" s="5" t="s">
        <v>41</v>
      </c>
      <c r="K25" s="4">
        <f t="shared" si="1"/>
        <v>0</v>
      </c>
    </row>
    <row r="26" spans="1:11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16">
        <v>0</v>
      </c>
      <c r="G26" s="16">
        <f t="shared" si="0"/>
        <v>0</v>
      </c>
      <c r="H26" s="5" t="s">
        <v>41</v>
      </c>
      <c r="K26" s="4">
        <f t="shared" si="1"/>
        <v>0</v>
      </c>
    </row>
    <row r="27" spans="1:11" ht="11.25" customHeight="1" x14ac:dyDescent="0.2">
      <c r="A27" s="6" t="s">
        <v>43</v>
      </c>
      <c r="B27" s="7"/>
      <c r="C27" s="7"/>
      <c r="D27" s="7"/>
      <c r="E27" s="7"/>
      <c r="F27" s="17"/>
      <c r="G27" s="16">
        <f t="shared" si="0"/>
        <v>0</v>
      </c>
      <c r="H27" s="8"/>
    </row>
    <row r="28" spans="1:11" ht="11.25" customHeight="1" x14ac:dyDescent="0.2">
      <c r="A28" s="5" t="s">
        <v>44</v>
      </c>
      <c r="B28" s="5">
        <v>3</v>
      </c>
      <c r="C28" s="5" t="s">
        <v>21</v>
      </c>
      <c r="D28" s="5" t="s">
        <v>45</v>
      </c>
      <c r="E28" s="5">
        <v>0</v>
      </c>
      <c r="F28" s="16">
        <v>0</v>
      </c>
      <c r="G28" s="5">
        <v>20.010000000000002</v>
      </c>
      <c r="H28" s="5" t="s">
        <v>46</v>
      </c>
      <c r="K28" s="4">
        <f t="shared" si="1"/>
        <v>0</v>
      </c>
    </row>
    <row r="29" spans="1:11" ht="11.25" customHeight="1" x14ac:dyDescent="0.2">
      <c r="A29" s="5" t="s">
        <v>47</v>
      </c>
      <c r="B29" s="5">
        <v>1</v>
      </c>
      <c r="C29" s="5" t="s">
        <v>39</v>
      </c>
      <c r="D29" s="5" t="s">
        <v>45</v>
      </c>
      <c r="E29" s="5">
        <v>0</v>
      </c>
      <c r="F29" s="16">
        <v>0</v>
      </c>
      <c r="G29" s="16">
        <f t="shared" si="0"/>
        <v>0</v>
      </c>
      <c r="H29" s="5" t="s">
        <v>48</v>
      </c>
      <c r="K29" s="4">
        <f t="shared" si="1"/>
        <v>0</v>
      </c>
    </row>
    <row r="30" spans="1:11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1000</v>
      </c>
      <c r="F30" s="16">
        <v>1.81</v>
      </c>
      <c r="G30" s="16">
        <f t="shared" si="0"/>
        <v>1.81</v>
      </c>
      <c r="H30" s="5" t="s">
        <v>24</v>
      </c>
      <c r="K30" s="4">
        <f t="shared" si="1"/>
        <v>1.85</v>
      </c>
    </row>
    <row r="31" spans="1:11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1000</v>
      </c>
      <c r="F31" s="16">
        <v>1.81</v>
      </c>
      <c r="G31" s="16">
        <f t="shared" si="0"/>
        <v>1.81</v>
      </c>
      <c r="H31" s="5" t="s">
        <v>24</v>
      </c>
      <c r="K31" s="4">
        <f t="shared" si="1"/>
        <v>1.85</v>
      </c>
    </row>
    <row r="32" spans="1:11" ht="11.25" customHeight="1" x14ac:dyDescent="0.2">
      <c r="A32" s="6" t="s">
        <v>51</v>
      </c>
      <c r="B32" s="7"/>
      <c r="C32" s="7"/>
      <c r="D32" s="7"/>
      <c r="E32" s="7"/>
      <c r="F32" s="17"/>
      <c r="G32" s="16">
        <f t="shared" si="0"/>
        <v>0</v>
      </c>
      <c r="H32" s="8"/>
    </row>
    <row r="33" spans="1:11" ht="11.25" customHeight="1" x14ac:dyDescent="0.2">
      <c r="A33" s="5" t="s">
        <v>52</v>
      </c>
      <c r="B33" s="5">
        <v>365</v>
      </c>
      <c r="C33" s="5" t="s">
        <v>10</v>
      </c>
      <c r="D33" s="5" t="s">
        <v>45</v>
      </c>
      <c r="E33" s="5">
        <v>27.6</v>
      </c>
      <c r="F33" s="16">
        <v>8.9600000000000009</v>
      </c>
      <c r="G33" s="16">
        <f t="shared" si="0"/>
        <v>90.263040000000018</v>
      </c>
      <c r="H33" s="5"/>
      <c r="K33" s="4">
        <f t="shared" si="1"/>
        <v>9.14</v>
      </c>
    </row>
    <row r="34" spans="1:11" ht="11.25" customHeight="1" x14ac:dyDescent="0.2">
      <c r="A34" s="5" t="s">
        <v>54</v>
      </c>
      <c r="B34" s="5">
        <v>24</v>
      </c>
      <c r="C34" s="5" t="s">
        <v>10</v>
      </c>
      <c r="D34" s="5" t="s">
        <v>45</v>
      </c>
      <c r="E34" s="5">
        <v>81</v>
      </c>
      <c r="F34" s="16">
        <v>3.88</v>
      </c>
      <c r="G34" s="16">
        <f t="shared" si="0"/>
        <v>7.5427199999999992</v>
      </c>
      <c r="H34" s="5"/>
      <c r="K34" s="4">
        <f t="shared" si="1"/>
        <v>3.96</v>
      </c>
    </row>
    <row r="35" spans="1:11" ht="11.25" customHeight="1" x14ac:dyDescent="0.2">
      <c r="A35" s="5" t="s">
        <v>56</v>
      </c>
      <c r="B35" s="5">
        <v>12</v>
      </c>
      <c r="C35" s="5" t="s">
        <v>55</v>
      </c>
      <c r="D35" s="5" t="s">
        <v>45</v>
      </c>
      <c r="E35" s="5">
        <v>242.1</v>
      </c>
      <c r="F35" s="16">
        <v>3.49</v>
      </c>
      <c r="G35" s="16">
        <f t="shared" si="0"/>
        <v>10.139148</v>
      </c>
      <c r="H35" s="5"/>
      <c r="K35" s="4">
        <f t="shared" si="1"/>
        <v>3.56</v>
      </c>
    </row>
    <row r="36" spans="1:11" ht="11.25" customHeight="1" x14ac:dyDescent="0.2">
      <c r="A36" s="5" t="s">
        <v>57</v>
      </c>
      <c r="B36" s="5">
        <v>12</v>
      </c>
      <c r="C36" s="5" t="s">
        <v>55</v>
      </c>
      <c r="D36" s="5" t="s">
        <v>45</v>
      </c>
      <c r="E36" s="5">
        <v>1452.9</v>
      </c>
      <c r="F36" s="16">
        <v>2.75</v>
      </c>
      <c r="G36" s="16">
        <f t="shared" si="0"/>
        <v>47.945700000000002</v>
      </c>
      <c r="H36" s="5"/>
      <c r="K36" s="4">
        <f t="shared" si="1"/>
        <v>2.81</v>
      </c>
    </row>
    <row r="37" spans="1:11" ht="11.25" customHeight="1" x14ac:dyDescent="0.2">
      <c r="A37" s="6" t="s">
        <v>58</v>
      </c>
      <c r="B37" s="5">
        <v>12</v>
      </c>
      <c r="C37" s="5" t="s">
        <v>55</v>
      </c>
      <c r="D37" s="7"/>
      <c r="E37" s="7"/>
      <c r="F37" s="8"/>
      <c r="G37" s="18">
        <f>SUM(G6:G36)</f>
        <v>614.81626200000005</v>
      </c>
      <c r="H37" s="5"/>
    </row>
    <row r="38" spans="1:11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5" t="s">
        <v>60</v>
      </c>
      <c r="B39" s="5">
        <v>365</v>
      </c>
      <c r="C39" s="5" t="s">
        <v>10</v>
      </c>
      <c r="D39" s="5" t="s">
        <v>61</v>
      </c>
      <c r="E39" s="5">
        <v>1.9</v>
      </c>
      <c r="F39" s="5">
        <v>293.77</v>
      </c>
      <c r="G39" s="16">
        <f>E39*F39*B39/1000</f>
        <v>203.72949499999996</v>
      </c>
      <c r="H39" s="5" t="s">
        <v>12</v>
      </c>
      <c r="K39" s="4">
        <f t="shared" si="1"/>
        <v>299.64999999999998</v>
      </c>
    </row>
    <row r="40" spans="1:11" ht="11.25" customHeight="1" x14ac:dyDescent="0.2">
      <c r="A40" s="6" t="s">
        <v>51</v>
      </c>
      <c r="B40" s="7"/>
      <c r="C40" s="7"/>
      <c r="D40" s="7"/>
      <c r="E40" s="7"/>
      <c r="F40" s="7"/>
      <c r="G40" s="16"/>
      <c r="H40" s="8"/>
    </row>
    <row r="41" spans="1:11" ht="11.25" customHeight="1" x14ac:dyDescent="0.2">
      <c r="A41" s="5" t="s">
        <v>62</v>
      </c>
      <c r="B41" s="5">
        <v>365</v>
      </c>
      <c r="C41" s="5" t="s">
        <v>10</v>
      </c>
      <c r="D41" s="5" t="s">
        <v>63</v>
      </c>
      <c r="E41" s="5">
        <v>1.9</v>
      </c>
      <c r="F41" s="5">
        <v>246.72</v>
      </c>
      <c r="G41" s="16">
        <f t="shared" ref="G41" si="2">E41*F41*B41/1000</f>
        <v>171.10031999999998</v>
      </c>
      <c r="H41" s="5"/>
      <c r="K41" s="4">
        <f t="shared" si="1"/>
        <v>251.65</v>
      </c>
    </row>
    <row r="42" spans="1:11" ht="11.25" customHeight="1" x14ac:dyDescent="0.2">
      <c r="A42" s="6" t="s">
        <v>64</v>
      </c>
      <c r="B42" s="7"/>
      <c r="C42" s="7"/>
      <c r="D42" s="7"/>
      <c r="E42" s="7"/>
      <c r="F42" s="8"/>
      <c r="G42" s="18">
        <f>SUM(G39:G41)</f>
        <v>374.82981499999994</v>
      </c>
      <c r="H42" s="5"/>
    </row>
    <row r="43" spans="1:11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5" t="s">
        <v>66</v>
      </c>
      <c r="B44" s="5">
        <v>365</v>
      </c>
      <c r="C44" s="5" t="s">
        <v>10</v>
      </c>
      <c r="D44" s="5" t="s">
        <v>61</v>
      </c>
      <c r="E44" s="16">
        <v>0.59299999999999997</v>
      </c>
      <c r="F44" s="5">
        <v>542.24</v>
      </c>
      <c r="G44" s="16">
        <f>E44*F44*B44/1000</f>
        <v>117.36513679999999</v>
      </c>
      <c r="H44" s="5"/>
    </row>
    <row r="45" spans="1:11" ht="11.25" customHeight="1" x14ac:dyDescent="0.2">
      <c r="A45" s="6" t="s">
        <v>67</v>
      </c>
      <c r="B45" s="7"/>
      <c r="C45" s="7"/>
      <c r="D45" s="7"/>
      <c r="E45" s="7"/>
      <c r="F45" s="8"/>
      <c r="G45" s="18">
        <f>SUM(G44)</f>
        <v>117.36513679999999</v>
      </c>
      <c r="H45" s="5"/>
    </row>
    <row r="46" spans="1:11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40</v>
      </c>
      <c r="E54" s="5">
        <v>0</v>
      </c>
      <c r="F54" s="5">
        <v>0</v>
      </c>
      <c r="G54" s="5">
        <v>50.23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45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45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40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45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0</v>
      </c>
      <c r="C62" s="5" t="s">
        <v>83</v>
      </c>
      <c r="D62" s="5" t="s">
        <v>18</v>
      </c>
      <c r="E62" s="5">
        <v>0</v>
      </c>
      <c r="F62" s="5">
        <v>0</v>
      </c>
      <c r="G62" s="5">
        <v>5.08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45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45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10.67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9.65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45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40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5.08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20.32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50.8</v>
      </c>
      <c r="H77" s="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4.88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5.28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20.32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50.8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29.46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31.49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0</v>
      </c>
      <c r="C100" s="5" t="s">
        <v>128</v>
      </c>
      <c r="D100" s="5" t="s">
        <v>45</v>
      </c>
      <c r="E100" s="5">
        <v>0</v>
      </c>
      <c r="F100" s="5">
        <v>0</v>
      </c>
      <c r="G100" s="5">
        <v>5.38</v>
      </c>
      <c r="H100" s="5" t="s">
        <v>128</v>
      </c>
    </row>
    <row r="101" spans="1:8" ht="11.25" customHeight="1" x14ac:dyDescent="0.2">
      <c r="A101" s="5" t="s">
        <v>129</v>
      </c>
      <c r="B101" s="5">
        <v>0</v>
      </c>
      <c r="C101" s="5" t="s">
        <v>128</v>
      </c>
      <c r="D101" s="5" t="s">
        <v>40</v>
      </c>
      <c r="E101" s="5">
        <v>0</v>
      </c>
      <c r="F101" s="5">
        <v>0</v>
      </c>
      <c r="G101" s="5">
        <v>4.7699999999999996</v>
      </c>
      <c r="H101" s="5" t="s">
        <v>128</v>
      </c>
    </row>
    <row r="102" spans="1:8" ht="11.25" customHeight="1" x14ac:dyDescent="0.2">
      <c r="A102" s="5" t="s">
        <v>130</v>
      </c>
      <c r="B102" s="5">
        <v>1</v>
      </c>
      <c r="C102" s="5" t="s">
        <v>128</v>
      </c>
      <c r="D102" s="5" t="s">
        <v>40</v>
      </c>
      <c r="E102" s="5">
        <v>0</v>
      </c>
      <c r="F102" s="5">
        <v>0</v>
      </c>
      <c r="G102" s="5">
        <v>10.16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53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101.59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53</v>
      </c>
      <c r="D108" s="5" t="s">
        <v>45</v>
      </c>
      <c r="E108" s="5">
        <v>0</v>
      </c>
      <c r="F108" s="5">
        <v>0</v>
      </c>
      <c r="G108" s="5">
        <v>50.8</v>
      </c>
      <c r="H108" s="5"/>
    </row>
    <row r="109" spans="1:8" ht="11.25" customHeight="1" x14ac:dyDescent="0.2">
      <c r="A109" s="6" t="s">
        <v>136</v>
      </c>
      <c r="B109" s="7"/>
      <c r="C109" s="7"/>
      <c r="D109" s="7"/>
      <c r="E109" s="7"/>
      <c r="F109" s="8"/>
      <c r="G109" s="9">
        <f>SUM(G49:G108)</f>
        <v>466.75999999999993</v>
      </c>
      <c r="H109" s="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40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50.8</v>
      </c>
      <c r="H115" s="5" t="s">
        <v>128</v>
      </c>
    </row>
    <row r="116" spans="1:8" ht="11.25" customHeight="1" x14ac:dyDescent="0.2">
      <c r="A116" s="5" t="s">
        <v>142</v>
      </c>
      <c r="B116" s="5">
        <v>0</v>
      </c>
      <c r="C116" s="5" t="s">
        <v>128</v>
      </c>
      <c r="D116" s="5" t="s">
        <v>73</v>
      </c>
      <c r="E116" s="5">
        <v>0</v>
      </c>
      <c r="F116" s="5">
        <v>0</v>
      </c>
      <c r="G116" s="5">
        <v>40.64</v>
      </c>
      <c r="H116" s="5" t="s">
        <v>128</v>
      </c>
    </row>
    <row r="117" spans="1:8" ht="11.25" customHeight="1" x14ac:dyDescent="0.2">
      <c r="A117" s="5" t="s">
        <v>143</v>
      </c>
      <c r="B117" s="5">
        <v>0</v>
      </c>
      <c r="C117" s="5" t="s">
        <v>128</v>
      </c>
      <c r="D117" s="5" t="s">
        <v>40</v>
      </c>
      <c r="E117" s="5">
        <v>0</v>
      </c>
      <c r="F117" s="5">
        <v>0</v>
      </c>
      <c r="G117" s="5">
        <v>5.08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21</v>
      </c>
      <c r="D118" s="5" t="s">
        <v>40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21</v>
      </c>
      <c r="D120" s="5" t="s">
        <v>73</v>
      </c>
      <c r="E120" s="5">
        <v>0</v>
      </c>
      <c r="F120" s="5">
        <v>0</v>
      </c>
      <c r="G120" s="5">
        <v>39.81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35.25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5.28</v>
      </c>
      <c r="H122" s="5" t="s">
        <v>83</v>
      </c>
    </row>
    <row r="123" spans="1:8" ht="11.25" customHeight="1" x14ac:dyDescent="0.2">
      <c r="A123" s="5" t="s">
        <v>149</v>
      </c>
      <c r="B123" s="5">
        <v>1</v>
      </c>
      <c r="C123" s="5" t="s">
        <v>21</v>
      </c>
      <c r="D123" s="5" t="s">
        <v>40</v>
      </c>
      <c r="E123" s="5">
        <v>0</v>
      </c>
      <c r="F123" s="5">
        <v>0</v>
      </c>
      <c r="G123" s="5">
        <v>4.88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10.59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21</v>
      </c>
      <c r="D125" s="5" t="s">
        <v>73</v>
      </c>
      <c r="E125" s="5">
        <v>0</v>
      </c>
      <c r="F125" s="5">
        <v>0</v>
      </c>
      <c r="G125" s="5">
        <v>45.25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21</v>
      </c>
      <c r="D126" s="5" t="s">
        <v>73</v>
      </c>
      <c r="E126" s="5">
        <v>0</v>
      </c>
      <c r="F126" s="5">
        <v>0</v>
      </c>
      <c r="G126" s="5">
        <v>5.72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21</v>
      </c>
      <c r="D127" s="5" t="s">
        <v>73</v>
      </c>
      <c r="E127" s="5">
        <v>0</v>
      </c>
      <c r="F127" s="5">
        <v>0</v>
      </c>
      <c r="G127" s="5">
        <v>16.98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5.38</v>
      </c>
      <c r="H128" s="5" t="s">
        <v>128</v>
      </c>
    </row>
    <row r="129" spans="1:8" ht="11.25" customHeight="1" x14ac:dyDescent="0.2">
      <c r="A129" s="5" t="s">
        <v>155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1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71.12</v>
      </c>
      <c r="H131" s="5" t="s">
        <v>128</v>
      </c>
    </row>
    <row r="132" spans="1:8" ht="11.25" customHeight="1" x14ac:dyDescent="0.2">
      <c r="A132" s="5" t="s">
        <v>159</v>
      </c>
      <c r="B132" s="5">
        <v>0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49.78</v>
      </c>
      <c r="H132" s="5" t="s">
        <v>128</v>
      </c>
    </row>
    <row r="133" spans="1:8" ht="11.25" customHeight="1" x14ac:dyDescent="0.2">
      <c r="A133" s="5" t="s">
        <v>160</v>
      </c>
      <c r="B133" s="5">
        <v>0</v>
      </c>
      <c r="C133" s="5" t="s">
        <v>128</v>
      </c>
      <c r="D133" s="5" t="s">
        <v>73</v>
      </c>
      <c r="E133" s="5">
        <v>0</v>
      </c>
      <c r="F133" s="5">
        <v>0</v>
      </c>
      <c r="G133" s="5">
        <v>60.96</v>
      </c>
      <c r="H133" s="5" t="s">
        <v>128</v>
      </c>
    </row>
    <row r="134" spans="1:8" ht="11.25" customHeight="1" x14ac:dyDescent="0.2">
      <c r="A134" s="5" t="s">
        <v>161</v>
      </c>
      <c r="B134" s="5">
        <v>0</v>
      </c>
      <c r="C134" s="5" t="s">
        <v>128</v>
      </c>
      <c r="D134" s="5" t="s">
        <v>73</v>
      </c>
      <c r="E134" s="5">
        <v>0</v>
      </c>
      <c r="F134" s="5">
        <v>0</v>
      </c>
      <c r="G134" s="5">
        <v>31.72</v>
      </c>
      <c r="H134" s="5" t="s">
        <v>128</v>
      </c>
    </row>
    <row r="135" spans="1:8" ht="11.25" customHeight="1" x14ac:dyDescent="0.2">
      <c r="A135" s="5" t="s">
        <v>162</v>
      </c>
      <c r="B135" s="5">
        <v>0</v>
      </c>
      <c r="C135" s="5" t="s">
        <v>128</v>
      </c>
      <c r="D135" s="5" t="s">
        <v>73</v>
      </c>
      <c r="E135" s="5">
        <v>0</v>
      </c>
      <c r="F135" s="5">
        <v>0</v>
      </c>
      <c r="G135" s="5">
        <v>30.48</v>
      </c>
      <c r="H135" s="5" t="s">
        <v>128</v>
      </c>
    </row>
    <row r="136" spans="1:8" ht="11.25" customHeight="1" x14ac:dyDescent="0.2">
      <c r="A136" s="5" t="s">
        <v>163</v>
      </c>
      <c r="B136" s="5">
        <v>0</v>
      </c>
      <c r="C136" s="5" t="s">
        <v>128</v>
      </c>
      <c r="D136" s="5" t="s">
        <v>73</v>
      </c>
      <c r="E136" s="5">
        <v>0</v>
      </c>
      <c r="F136" s="5">
        <v>0</v>
      </c>
      <c r="G136" s="5">
        <v>9.14</v>
      </c>
      <c r="H136" s="5" t="s">
        <v>128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0</v>
      </c>
      <c r="C138" s="5" t="s">
        <v>53</v>
      </c>
      <c r="D138" s="5" t="s">
        <v>45</v>
      </c>
      <c r="E138" s="5">
        <v>0</v>
      </c>
      <c r="F138" s="5">
        <v>0</v>
      </c>
      <c r="G138" s="5">
        <v>11.18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53</v>
      </c>
      <c r="D139" s="5" t="s">
        <v>45</v>
      </c>
      <c r="E139" s="5">
        <v>0</v>
      </c>
      <c r="F139" s="5">
        <v>0</v>
      </c>
      <c r="G139" s="5">
        <v>23.57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20.96</v>
      </c>
      <c r="H153" s="5"/>
    </row>
    <row r="154" spans="1:8" ht="11.25" customHeight="1" x14ac:dyDescent="0.2">
      <c r="A154" s="5" t="s">
        <v>180</v>
      </c>
      <c r="B154" s="5">
        <v>0</v>
      </c>
      <c r="C154" s="5" t="s">
        <v>53</v>
      </c>
      <c r="D154" s="5" t="s">
        <v>45</v>
      </c>
      <c r="E154" s="5">
        <v>0</v>
      </c>
      <c r="F154" s="5">
        <v>0</v>
      </c>
      <c r="G154" s="5">
        <v>5.08</v>
      </c>
      <c r="H154" s="5"/>
    </row>
    <row r="155" spans="1:8" ht="11.25" customHeight="1" x14ac:dyDescent="0.2">
      <c r="A155" s="6" t="s">
        <v>181</v>
      </c>
      <c r="B155" s="7"/>
      <c r="C155" s="7"/>
      <c r="D155" s="7"/>
      <c r="E155" s="7"/>
      <c r="F155" s="8"/>
      <c r="G155" s="9">
        <f>SUM(G112:G154)</f>
        <v>579.65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365</v>
      </c>
      <c r="C157" s="5" t="s">
        <v>10</v>
      </c>
      <c r="D157" s="5" t="s">
        <v>18</v>
      </c>
      <c r="E157" s="5">
        <v>8</v>
      </c>
      <c r="F157" s="5">
        <f>ROUND(G157/E157/B157*1000,2)</f>
        <v>140.11000000000001</v>
      </c>
      <c r="G157" s="16">
        <v>409.13</v>
      </c>
      <c r="H157" s="5" t="s">
        <v>157</v>
      </c>
    </row>
    <row r="158" spans="1:8" ht="11.25" customHeight="1" x14ac:dyDescent="0.2">
      <c r="A158" s="6" t="s">
        <v>184</v>
      </c>
      <c r="B158" s="7"/>
      <c r="C158" s="7"/>
      <c r="D158" s="7"/>
      <c r="E158" s="7"/>
      <c r="F158" s="8"/>
      <c r="G158" s="18">
        <f>SUM(G157)</f>
        <v>409.13</v>
      </c>
      <c r="H158" s="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21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12</v>
      </c>
      <c r="C161" s="5" t="s">
        <v>55</v>
      </c>
      <c r="D161" s="5" t="s">
        <v>73</v>
      </c>
      <c r="E161" s="5">
        <v>4</v>
      </c>
      <c r="F161" s="5">
        <f>ROUND(G161/E161/B161*1000,2)</f>
        <v>1449.38</v>
      </c>
      <c r="G161" s="16">
        <v>69.569999999999993</v>
      </c>
      <c r="H161" s="5" t="s">
        <v>22</v>
      </c>
    </row>
    <row r="162" spans="1:8" ht="11.25" customHeight="1" x14ac:dyDescent="0.2">
      <c r="A162" s="5" t="s">
        <v>188</v>
      </c>
      <c r="B162" s="5">
        <v>5</v>
      </c>
      <c r="C162" s="5" t="s">
        <v>39</v>
      </c>
      <c r="D162" s="5" t="s">
        <v>73</v>
      </c>
      <c r="E162" s="5">
        <v>4</v>
      </c>
      <c r="F162" s="5">
        <v>19.059999999999999</v>
      </c>
      <c r="G162" s="16">
        <v>76.23</v>
      </c>
      <c r="H162" s="5" t="s">
        <v>41</v>
      </c>
    </row>
    <row r="163" spans="1:8" ht="11.25" customHeight="1" x14ac:dyDescent="0.2">
      <c r="A163" s="6" t="s">
        <v>189</v>
      </c>
      <c r="B163" s="7"/>
      <c r="C163" s="7"/>
      <c r="D163" s="7"/>
      <c r="E163" s="7"/>
      <c r="F163" s="8"/>
      <c r="G163" s="18">
        <f>SUM(G160:G162)</f>
        <v>145.80000000000001</v>
      </c>
      <c r="H163" s="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53</v>
      </c>
      <c r="D165" s="5" t="s">
        <v>73</v>
      </c>
      <c r="E165" s="5">
        <v>0</v>
      </c>
      <c r="F165" s="5">
        <v>0</v>
      </c>
      <c r="G165" s="5">
        <v>18.04</v>
      </c>
      <c r="H165" s="5"/>
    </row>
    <row r="166" spans="1:8" ht="11.25" customHeight="1" x14ac:dyDescent="0.2">
      <c r="A166" s="5" t="s">
        <v>192</v>
      </c>
      <c r="B166" s="5">
        <v>2</v>
      </c>
      <c r="C166" s="5" t="s">
        <v>53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194</v>
      </c>
      <c r="B168" s="7"/>
      <c r="C168" s="7"/>
      <c r="D168" s="7"/>
      <c r="E168" s="7"/>
      <c r="F168" s="8"/>
      <c r="G168" s="9">
        <f>SUM(G165:G167)</f>
        <v>18.04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197</v>
      </c>
      <c r="B171" s="5">
        <v>1</v>
      </c>
      <c r="C171" s="5" t="s">
        <v>53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36.19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4.88</v>
      </c>
      <c r="H175" s="5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41.07</v>
      </c>
      <c r="H176" s="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53</v>
      </c>
      <c r="D178" s="5"/>
      <c r="E178" s="5">
        <v>0</v>
      </c>
      <c r="F178" s="5">
        <v>0</v>
      </c>
      <c r="G178" s="28">
        <f>83.4+29.37-2.3</f>
        <v>110.47000000000001</v>
      </c>
      <c r="H178" s="5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110.47000000000001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28">
        <f>23.48+10</f>
        <v>33.480000000000004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33.480000000000004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13.01</v>
      </c>
      <c r="H187" s="5" t="s">
        <v>24</v>
      </c>
    </row>
    <row r="188" spans="1:8" ht="11.25" customHeight="1" x14ac:dyDescent="0.2">
      <c r="A188" s="5" t="s">
        <v>214</v>
      </c>
      <c r="B188" s="5">
        <v>1</v>
      </c>
      <c r="C188" s="5" t="s">
        <v>53</v>
      </c>
      <c r="D188" s="5" t="s">
        <v>73</v>
      </c>
      <c r="E188" s="5">
        <v>0</v>
      </c>
      <c r="F188" s="5">
        <v>0</v>
      </c>
      <c r="G188" s="5">
        <v>6.52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19.53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53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53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53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8">
        <f>G37+G42+G45+G109+G155+G158+G163+G168+G172+G176+G179+G185+G194+G206+G4</f>
        <v>3256.6012138000001</v>
      </c>
      <c r="H207" s="5"/>
    </row>
    <row r="209" spans="1:8" ht="11.25" x14ac:dyDescent="0.2">
      <c r="E209" s="4" t="s">
        <v>243</v>
      </c>
      <c r="F209" s="4">
        <v>26.53</v>
      </c>
      <c r="G209" s="13">
        <f>G207*1000/F210/12</f>
        <v>26.530010311881885</v>
      </c>
      <c r="H209" s="14">
        <f>F209/G209</f>
        <v>0.99999961131255655</v>
      </c>
    </row>
    <row r="210" spans="1:8" ht="11.25" x14ac:dyDescent="0.2">
      <c r="E210" s="4" t="s">
        <v>244</v>
      </c>
      <c r="F210" s="4">
        <v>10229.299999999999</v>
      </c>
      <c r="G210" s="27">
        <f>F210*F209*12/1000</f>
        <v>3256.599948</v>
      </c>
    </row>
    <row r="211" spans="1:8" ht="11.25" x14ac:dyDescent="0.2">
      <c r="G211" s="13"/>
    </row>
    <row r="212" spans="1:8" ht="11.25" x14ac:dyDescent="0.2">
      <c r="F212" s="4" t="s">
        <v>245</v>
      </c>
      <c r="G212" s="13">
        <f>G210-G207</f>
        <v>-1.2658000000556058E-3</v>
      </c>
      <c r="H212" s="15">
        <f>G214-G207</f>
        <v>-325.66126059999988</v>
      </c>
    </row>
    <row r="213" spans="1:8" ht="11.25" x14ac:dyDescent="0.2">
      <c r="G213" s="13"/>
    </row>
    <row r="214" spans="1:8" ht="11.25" x14ac:dyDescent="0.2">
      <c r="G214" s="13">
        <f>G210*0.9</f>
        <v>2930.9399532000002</v>
      </c>
    </row>
    <row r="215" spans="1:8" ht="11.25" x14ac:dyDescent="0.2">
      <c r="F215" s="4" t="s">
        <v>246</v>
      </c>
      <c r="G215" s="27">
        <f>G210*0.1</f>
        <v>325.65999480000005</v>
      </c>
    </row>
    <row r="216" spans="1:8" ht="11.25" x14ac:dyDescent="0.2">
      <c r="G216" s="13">
        <f>SUM(G214:G215)</f>
        <v>3256.599948</v>
      </c>
    </row>
    <row r="219" spans="1:8" ht="11.25" customHeight="1" x14ac:dyDescent="0.2">
      <c r="A219" s="21" t="s">
        <v>251</v>
      </c>
      <c r="B219" s="21"/>
      <c r="C219" s="21"/>
      <c r="D219" s="21"/>
      <c r="E219" s="21"/>
      <c r="F219" s="21"/>
      <c r="G219" s="21" t="s">
        <v>252</v>
      </c>
    </row>
    <row r="220" spans="1:8" ht="11.25" x14ac:dyDescent="0.2"/>
    <row r="221" spans="1:8" ht="11.25" x14ac:dyDescent="0.2"/>
    <row r="222" spans="1:8" ht="11.25" x14ac:dyDescent="0.2"/>
    <row r="223" spans="1:8" ht="12.75" x14ac:dyDescent="0.2">
      <c r="A223" s="21" t="s">
        <v>253</v>
      </c>
      <c r="B223" s="21"/>
      <c r="C223" s="21"/>
      <c r="D223" s="21"/>
      <c r="E223" s="21"/>
      <c r="F223" s="21"/>
      <c r="G223" s="21" t="s">
        <v>254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4" t="s">
        <v>255</v>
      </c>
    </row>
    <row r="232" spans="1:1" ht="11.25" x14ac:dyDescent="0.2">
      <c r="A232" s="4" t="s">
        <v>256</v>
      </c>
    </row>
    <row r="233" spans="1:1" ht="11.2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2016-11-09T07:13:15Z</dcterms:modified>
</cp:coreProperties>
</file>