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2" activeTab="2"/>
  </bookViews>
  <sheets>
    <sheet name="Лист1" sheetId="1" state="hidden" r:id="rId1"/>
    <sheet name="2016" sheetId="2" state="hidden" r:id="rId2"/>
    <sheet name="Факт 2016 " sheetId="3" r:id="rId3"/>
  </sheets>
  <calcPr calcId="145621"/>
</workbook>
</file>

<file path=xl/calcChain.xml><?xml version="1.0" encoding="utf-8"?>
<calcChain xmlns="http://schemas.openxmlformats.org/spreadsheetml/2006/main">
  <c r="G158" i="3" l="1"/>
  <c r="G36" i="3" l="1"/>
  <c r="G35" i="3"/>
  <c r="G34" i="3"/>
  <c r="G33" i="3"/>
  <c r="G26" i="3"/>
  <c r="G40" i="1" l="1"/>
  <c r="G38" i="1"/>
  <c r="G35" i="1"/>
  <c r="G34" i="1"/>
  <c r="G30" i="1"/>
  <c r="G2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5" i="1"/>
  <c r="G117" i="3" l="1"/>
  <c r="K64" i="3"/>
  <c r="G122" i="3"/>
  <c r="G128" i="3"/>
  <c r="G129" i="3"/>
  <c r="G127" i="3"/>
  <c r="J129" i="3"/>
  <c r="J128" i="3"/>
  <c r="J127" i="3"/>
  <c r="G197" i="3"/>
  <c r="G213" i="3"/>
  <c r="F213" i="3"/>
  <c r="G214" i="3" s="1"/>
  <c r="G209" i="3"/>
  <c r="G188" i="3"/>
  <c r="G182" i="3"/>
  <c r="G179" i="3"/>
  <c r="G175" i="3"/>
  <c r="G171" i="3"/>
  <c r="G164" i="3"/>
  <c r="G166" i="3" s="1"/>
  <c r="G160" i="3"/>
  <c r="G161" i="3" s="1"/>
  <c r="G111" i="3"/>
  <c r="G44" i="3"/>
  <c r="G45" i="3" s="1"/>
  <c r="G41" i="3"/>
  <c r="G42" i="3" s="1"/>
  <c r="G31" i="3"/>
  <c r="G30" i="3"/>
  <c r="G29" i="3"/>
  <c r="G25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213" i="2"/>
  <c r="G210" i="2"/>
  <c r="G37" i="3" l="1"/>
  <c r="G210" i="3" s="1"/>
  <c r="G218" i="3"/>
  <c r="G219" i="3"/>
  <c r="G161" i="2"/>
  <c r="G157" i="2"/>
  <c r="G44" i="2"/>
  <c r="G41" i="2"/>
  <c r="G39" i="2"/>
  <c r="G36" i="2"/>
  <c r="G35" i="2"/>
  <c r="G31" i="2"/>
  <c r="G30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41" i="2"/>
  <c r="I39" i="2"/>
  <c r="I36" i="2"/>
  <c r="I35" i="2"/>
  <c r="I34" i="2"/>
  <c r="I33" i="2"/>
  <c r="I31" i="2"/>
  <c r="I30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213" i="3" l="1"/>
  <c r="G216" i="3"/>
  <c r="G220" i="3"/>
  <c r="H216" i="3"/>
  <c r="G158" i="2"/>
  <c r="G120" i="2"/>
  <c r="G42" i="2"/>
  <c r="G25" i="2"/>
  <c r="G26" i="2"/>
  <c r="G29" i="2"/>
  <c r="G33" i="2"/>
  <c r="G34" i="2"/>
  <c r="G37" i="2"/>
  <c r="F210" i="2"/>
  <c r="G206" i="2"/>
  <c r="G194" i="2"/>
  <c r="G185" i="2"/>
  <c r="G179" i="2"/>
  <c r="G176" i="2"/>
  <c r="G172" i="2"/>
  <c r="G168" i="2"/>
  <c r="G163" i="2"/>
  <c r="G155" i="2"/>
  <c r="G109" i="2"/>
  <c r="G45" i="2"/>
  <c r="G207" i="2" l="1"/>
  <c r="G211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H210" i="2"/>
  <c r="G215" i="2"/>
  <c r="G216" i="2"/>
  <c r="G217" i="2" l="1"/>
  <c r="H213" i="2"/>
</calcChain>
</file>

<file path=xl/sharedStrings.xml><?xml version="1.0" encoding="utf-8"?>
<sst xmlns="http://schemas.openxmlformats.org/spreadsheetml/2006/main" count="1957" uniqueCount="252">
  <si>
    <t>Кустанайская ул., д.3,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</si>
  <si>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</si>
  <si>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</si>
  <si>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</si>
  <si>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</si>
  <si>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</si>
  <si>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</si>
  <si>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</si>
  <si>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</si>
  <si>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</si>
  <si>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</si>
  <si>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</si>
  <si>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</si>
  <si>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</si>
  <si>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</si>
  <si>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</si>
  <si>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</si>
  <si>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</si>
  <si>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</si>
  <si>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</si>
  <si>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</si>
  <si>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</si>
  <si>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</si>
  <si>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</si>
  <si>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</si>
  <si>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</si>
  <si>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</si>
  <si>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</si>
  <si>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</si>
  <si>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</si>
  <si>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</si>
  <si>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</si>
  <si>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</si>
  <si>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</si>
  <si>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</si>
  <si>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</si>
  <si>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</si>
  <si>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</si>
  <si>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</si>
  <si>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</si>
  <si>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</si>
  <si>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</si>
  <si>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</si>
  <si>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</si>
  <si>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</si>
  <si>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</si>
  <si>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</si>
  <si>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</si>
  <si>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</si>
  <si>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</si>
  <si>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</si>
  <si>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</si>
  <si>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</si>
  <si>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</si>
  <si>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</si>
  <si>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</si>
  <si>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</si>
  <si>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</si>
  <si>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</si>
  <si>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</si>
  <si>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</si>
  <si>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</si>
  <si>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</si>
  <si>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</si>
  <si>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</si>
  <si>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</si>
  <si>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</si>
  <si>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</si>
  <si>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</si>
  <si>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</si>
  <si>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</si>
  <si>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</si>
  <si>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</si>
  <si>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</si>
  <si>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</si>
  <si>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</si>
  <si>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</si>
  <si>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</si>
  <si>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</si>
  <si>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</si>
  <si>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</si>
  <si>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</si>
  <si>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</si>
  <si>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</si>
  <si>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</si>
  <si>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</si>
  <si>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</si>
  <si>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</si>
  <si>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</si>
  <si>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</si>
  <si>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</si>
  <si>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</si>
  <si>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</si>
  <si>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</si>
  <si>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</si>
  <si>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</si>
  <si>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</si>
  <si>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</si>
  <si>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</si>
  <si>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</si>
  <si>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</si>
  <si>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</si>
  <si>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</si>
  <si>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</si>
  <si>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</si>
  <si>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</si>
  <si>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</si>
  <si>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</si>
  <si>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</si>
  <si>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</si>
  <si>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</si>
  <si>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</si>
  <si>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</si>
  <si>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</si>
  <si>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</si>
  <si>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</si>
  <si>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</si>
  <si>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</si>
  <si>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</si>
  <si>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</si>
  <si>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</si>
  <si>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</si>
  <si>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</si>
  <si>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</si>
  <si>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</si>
  <si>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</si>
  <si>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</si>
  <si>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</si>
  <si>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</si>
  <si>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</si>
  <si>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</si>
  <si>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</si>
  <si>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</si>
  <si>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</si>
  <si>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</si>
  <si>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</si>
  <si>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</si>
  <si>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</si>
  <si>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</si>
  <si>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</si>
  <si>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</si>
  <si>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</si>
  <si>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</si>
  <si>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</si>
  <si>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</si>
  <si>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</si>
  <si>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</si>
  <si>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</si>
  <si>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</si>
  <si>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по мере необходимости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</si>
  <si>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</si>
  <si>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</si>
  <si>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</si>
  <si>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</si>
  <si>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</si>
  <si>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</si>
  <si>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</si>
  <si>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</si>
  <si>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</si>
  <si>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</si>
  <si>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</si>
  <si>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</si>
  <si>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</si>
  <si>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</si>
  <si>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</si>
  <si>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</si>
  <si>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</si>
  <si>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</si>
  <si>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</si>
  <si>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</si>
  <si>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</si>
  <si>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</si>
  <si>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</si>
  <si>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</si>
  <si>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</si>
  <si>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</si>
  <si>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</si>
  <si>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</si>
  <si>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</si>
  <si>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</si>
  <si>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</si>
  <si>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</si>
  <si>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</si>
  <si>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</si>
  <si>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</si>
  <si>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</si>
  <si>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</si>
  <si>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</si>
  <si>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</si>
  <si>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</si>
  <si>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</si>
  <si>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</si>
  <si>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</si>
  <si>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</si>
  <si>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</si>
  <si>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</si>
  <si>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</si>
  <si>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</si>
  <si>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</si>
  <si>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</si>
  <si>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</si>
  <si>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</si>
  <si>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</si>
  <si>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</si>
  <si>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</si>
  <si>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</si>
  <si>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</si>
  <si>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</si>
  <si>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</si>
  <si>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</si>
  <si>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</si>
  <si>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</si>
  <si>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</si>
  <si>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</si>
  <si>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</si>
  <si>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</si>
  <si>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</si>
  <si>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</si>
  <si>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</si>
  <si>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</si>
  <si>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</si>
  <si>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</si>
  <si>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</si>
  <si>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</si>
  <si>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</si>
  <si>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</si>
  <si>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</si>
  <si>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</si>
  <si>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</si>
  <si>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</si>
  <si>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</si>
  <si>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</si>
  <si>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</si>
  <si>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</si>
  <si>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</si>
  <si>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</si>
  <si>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</si>
  <si>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</si>
  <si>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</si>
  <si>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</si>
  <si>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</si>
  <si>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</si>
  <si>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</si>
  <si>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</si>
  <si>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</si>
  <si>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</si>
  <si>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</si>
  <si>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</si>
  <si>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Иное( по содержанию и ППР внутридомовых инженерных коммуникаций и обо)</t>
  </si>
  <si>
    <t>Иное (Стены и фасад)</t>
  </si>
  <si>
    <t>Иное (Лестницы, пандусы, крыльцо, козырьки над входами в подъезды, подвалы и над балконами верхних этажей)</t>
  </si>
  <si>
    <t>раз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</si>
</sst>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2" fontId="2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7" workbookViewId="0">
      <selection activeCell="A14" sqref="A14"/>
    </sheetView>
  </sheetViews>
  <sheetFormatPr defaultRowHeight="11.25" customHeight="1" x14ac:dyDescent="0.2"/>
  <cols>
    <col min="1" max="1" width="50.42578125" style="4" customWidth="1"/>
    <col min="2" max="2" width="5.140625" style="4" customWidth="1"/>
    <col min="3" max="3" width="26" style="4" customWidth="1"/>
    <col min="4" max="4" width="7.5703125" style="4" customWidth="1"/>
    <col min="5" max="5" width="8" style="4" customWidth="1"/>
    <col min="6" max="7" width="9.140625" style="4"/>
    <col min="8" max="8" width="20.85546875" style="4" customWidth="1"/>
    <col min="9" max="16384" width="9.140625" style="4"/>
  </cols>
  <sheetData>
    <row r="1" spans="1:8" s="1" customFormat="1" ht="19.5" customHeight="1" x14ac:dyDescent="0.25">
      <c r="A1" s="5" t="s">
        <v>239</v>
      </c>
    </row>
    <row r="2" spans="1:8" s="1" customFormat="1" ht="11.25" customHeight="1" x14ac:dyDescent="0.25">
      <c r="A2" s="39" t="s">
        <v>0</v>
      </c>
      <c r="B2" s="39"/>
      <c r="C2" s="39"/>
      <c r="D2" s="39"/>
      <c r="E2" s="39"/>
      <c r="F2" s="39"/>
      <c r="G2" s="39"/>
    </row>
    <row r="3" spans="1:8" ht="67.5" x14ac:dyDescent="0.2">
      <c r="A3" s="2" t="s">
        <v>1</v>
      </c>
      <c r="B3" s="37" t="s">
        <v>2</v>
      </c>
      <c r="C3" s="37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38" t="s">
        <v>8</v>
      </c>
      <c r="B4" s="38"/>
      <c r="C4" s="38"/>
      <c r="D4" s="38"/>
      <c r="E4" s="38"/>
      <c r="F4" s="38"/>
      <c r="G4" s="38"/>
      <c r="H4" s="38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154</v>
      </c>
      <c r="F5" s="3">
        <v>2.2799999999999998</v>
      </c>
      <c r="G5" s="17">
        <f t="shared" ref="G5:G22" si="0">ROUND(E5*F5*B5/1000,2)</f>
        <v>104.98</v>
      </c>
      <c r="H5" s="3" t="s">
        <v>12</v>
      </c>
    </row>
    <row r="6" spans="1:8" ht="22.5" x14ac:dyDescent="0.2">
      <c r="A6" s="3" t="s">
        <v>13</v>
      </c>
      <c r="B6" s="3">
        <v>52</v>
      </c>
      <c r="C6" s="3" t="s">
        <v>10</v>
      </c>
      <c r="D6" s="3" t="s">
        <v>11</v>
      </c>
      <c r="E6" s="3">
        <v>1155</v>
      </c>
      <c r="F6" s="3">
        <v>1.99</v>
      </c>
      <c r="G6" s="17">
        <f t="shared" si="0"/>
        <v>119.52</v>
      </c>
      <c r="H6" s="3" t="s">
        <v>14</v>
      </c>
    </row>
    <row r="7" spans="1:8" ht="22.5" x14ac:dyDescent="0.2">
      <c r="A7" s="3" t="s">
        <v>15</v>
      </c>
      <c r="B7" s="3">
        <v>299</v>
      </c>
      <c r="C7" s="3" t="s">
        <v>10</v>
      </c>
      <c r="D7" s="3" t="s">
        <v>11</v>
      </c>
      <c r="E7" s="3">
        <v>32</v>
      </c>
      <c r="F7" s="3">
        <v>3.08</v>
      </c>
      <c r="G7" s="17">
        <f t="shared" si="0"/>
        <v>29.47</v>
      </c>
      <c r="H7" s="3" t="s">
        <v>14</v>
      </c>
    </row>
    <row r="8" spans="1:8" x14ac:dyDescent="0.2">
      <c r="A8" s="3" t="s">
        <v>16</v>
      </c>
      <c r="B8" s="3">
        <v>299</v>
      </c>
      <c r="C8" s="3" t="s">
        <v>10</v>
      </c>
      <c r="D8" s="3" t="s">
        <v>17</v>
      </c>
      <c r="E8" s="3">
        <v>0</v>
      </c>
      <c r="F8" s="3">
        <v>0</v>
      </c>
      <c r="G8" s="17">
        <f t="shared" si="0"/>
        <v>0</v>
      </c>
      <c r="H8" s="3" t="s">
        <v>12</v>
      </c>
    </row>
    <row r="9" spans="1:8" x14ac:dyDescent="0.2">
      <c r="A9" s="3" t="s">
        <v>18</v>
      </c>
      <c r="B9" s="3">
        <v>299</v>
      </c>
      <c r="C9" s="3" t="s">
        <v>10</v>
      </c>
      <c r="D9" s="3" t="s">
        <v>11</v>
      </c>
      <c r="E9" s="3">
        <v>8</v>
      </c>
      <c r="F9" s="3">
        <v>3.25</v>
      </c>
      <c r="G9" s="17">
        <f t="shared" si="0"/>
        <v>7.77</v>
      </c>
      <c r="H9" s="3" t="s">
        <v>12</v>
      </c>
    </row>
    <row r="10" spans="1:8" x14ac:dyDescent="0.2">
      <c r="A10" s="3" t="s">
        <v>19</v>
      </c>
      <c r="B10" s="3">
        <v>1</v>
      </c>
      <c r="C10" s="3" t="s">
        <v>20</v>
      </c>
      <c r="D10" s="3" t="s">
        <v>11</v>
      </c>
      <c r="E10" s="3">
        <v>0</v>
      </c>
      <c r="F10" s="3">
        <v>0</v>
      </c>
      <c r="G10" s="17">
        <f t="shared" si="0"/>
        <v>0</v>
      </c>
      <c r="H10" s="3" t="s">
        <v>21</v>
      </c>
    </row>
    <row r="11" spans="1:8" x14ac:dyDescent="0.2">
      <c r="A11" s="3" t="s">
        <v>22</v>
      </c>
      <c r="B11" s="3">
        <v>1</v>
      </c>
      <c r="C11" s="3" t="s">
        <v>10</v>
      </c>
      <c r="D11" s="3" t="s">
        <v>17</v>
      </c>
      <c r="E11" s="3">
        <v>75</v>
      </c>
      <c r="F11" s="3">
        <v>8.3699999999999992</v>
      </c>
      <c r="G11" s="17">
        <f t="shared" si="0"/>
        <v>0.63</v>
      </c>
      <c r="H11" s="3" t="s">
        <v>23</v>
      </c>
    </row>
    <row r="12" spans="1:8" x14ac:dyDescent="0.2">
      <c r="A12" s="3" t="s">
        <v>24</v>
      </c>
      <c r="B12" s="3">
        <v>1</v>
      </c>
      <c r="C12" s="3" t="s">
        <v>10</v>
      </c>
      <c r="D12" s="3" t="s">
        <v>17</v>
      </c>
      <c r="E12" s="3">
        <v>0</v>
      </c>
      <c r="F12" s="3">
        <v>0</v>
      </c>
      <c r="G12" s="17">
        <f t="shared" si="0"/>
        <v>0</v>
      </c>
      <c r="H12" s="3" t="s">
        <v>23</v>
      </c>
    </row>
    <row r="13" spans="1:8" x14ac:dyDescent="0.2">
      <c r="A13" s="3" t="s">
        <v>25</v>
      </c>
      <c r="B13" s="3">
        <v>1</v>
      </c>
      <c r="C13" s="3" t="s">
        <v>10</v>
      </c>
      <c r="D13" s="3" t="s">
        <v>17</v>
      </c>
      <c r="E13" s="3">
        <v>0</v>
      </c>
      <c r="F13" s="3">
        <v>0</v>
      </c>
      <c r="G13" s="17">
        <f t="shared" si="0"/>
        <v>0</v>
      </c>
      <c r="H13" s="3" t="s">
        <v>23</v>
      </c>
    </row>
    <row r="14" spans="1:8" x14ac:dyDescent="0.2">
      <c r="A14" s="3" t="s">
        <v>26</v>
      </c>
      <c r="B14" s="3">
        <v>1</v>
      </c>
      <c r="C14" s="3" t="s">
        <v>10</v>
      </c>
      <c r="D14" s="3" t="s">
        <v>17</v>
      </c>
      <c r="E14" s="3">
        <v>0</v>
      </c>
      <c r="F14" s="3">
        <v>0</v>
      </c>
      <c r="G14" s="17">
        <f t="shared" si="0"/>
        <v>0</v>
      </c>
      <c r="H14" s="3" t="s">
        <v>23</v>
      </c>
    </row>
    <row r="15" spans="1:8" x14ac:dyDescent="0.2">
      <c r="A15" s="3" t="s">
        <v>27</v>
      </c>
      <c r="B15" s="3">
        <v>2</v>
      </c>
      <c r="C15" s="3" t="s">
        <v>10</v>
      </c>
      <c r="D15" s="3" t="s">
        <v>17</v>
      </c>
      <c r="E15" s="3">
        <v>0</v>
      </c>
      <c r="F15" s="3">
        <v>0</v>
      </c>
      <c r="G15" s="17">
        <f t="shared" si="0"/>
        <v>0</v>
      </c>
      <c r="H15" s="3" t="s">
        <v>28</v>
      </c>
    </row>
    <row r="16" spans="1:8" x14ac:dyDescent="0.2">
      <c r="A16" s="3" t="s">
        <v>29</v>
      </c>
      <c r="B16" s="3">
        <v>1</v>
      </c>
      <c r="C16" s="3" t="s">
        <v>10</v>
      </c>
      <c r="D16" s="3" t="s">
        <v>17</v>
      </c>
      <c r="E16" s="3">
        <v>0</v>
      </c>
      <c r="F16" s="3">
        <v>0</v>
      </c>
      <c r="G16" s="17">
        <f t="shared" si="0"/>
        <v>0</v>
      </c>
      <c r="H16" s="3" t="s">
        <v>23</v>
      </c>
    </row>
    <row r="17" spans="1:8" x14ac:dyDescent="0.2">
      <c r="A17" s="3" t="s">
        <v>30</v>
      </c>
      <c r="B17" s="3">
        <v>1</v>
      </c>
      <c r="C17" s="3" t="s">
        <v>10</v>
      </c>
      <c r="D17" s="3" t="s">
        <v>11</v>
      </c>
      <c r="E17" s="3">
        <v>0</v>
      </c>
      <c r="F17" s="3">
        <v>0</v>
      </c>
      <c r="G17" s="17">
        <f t="shared" si="0"/>
        <v>0</v>
      </c>
      <c r="H17" s="3" t="s">
        <v>23</v>
      </c>
    </row>
    <row r="18" spans="1:8" x14ac:dyDescent="0.2">
      <c r="A18" s="3" t="s">
        <v>31</v>
      </c>
      <c r="B18" s="3">
        <v>1</v>
      </c>
      <c r="C18" s="3" t="s">
        <v>10</v>
      </c>
      <c r="D18" s="3" t="s">
        <v>17</v>
      </c>
      <c r="E18" s="3">
        <v>0</v>
      </c>
      <c r="F18" s="3">
        <v>0</v>
      </c>
      <c r="G18" s="17">
        <f t="shared" si="0"/>
        <v>0</v>
      </c>
      <c r="H18" s="3" t="s">
        <v>23</v>
      </c>
    </row>
    <row r="19" spans="1:8" x14ac:dyDescent="0.2">
      <c r="A19" s="3" t="s">
        <v>32</v>
      </c>
      <c r="B19" s="3">
        <v>1</v>
      </c>
      <c r="C19" s="3" t="s">
        <v>10</v>
      </c>
      <c r="D19" s="3" t="s">
        <v>17</v>
      </c>
      <c r="E19" s="3">
        <v>0</v>
      </c>
      <c r="F19" s="3">
        <v>0</v>
      </c>
      <c r="G19" s="17">
        <f t="shared" si="0"/>
        <v>0</v>
      </c>
      <c r="H19" s="3" t="s">
        <v>28</v>
      </c>
    </row>
    <row r="20" spans="1:8" x14ac:dyDescent="0.2">
      <c r="A20" s="3" t="s">
        <v>33</v>
      </c>
      <c r="B20" s="3">
        <v>1</v>
      </c>
      <c r="C20" s="3" t="s">
        <v>10</v>
      </c>
      <c r="D20" s="3" t="s">
        <v>17</v>
      </c>
      <c r="E20" s="3">
        <v>0</v>
      </c>
      <c r="F20" s="3">
        <v>0</v>
      </c>
      <c r="G20" s="17">
        <f t="shared" si="0"/>
        <v>0</v>
      </c>
      <c r="H20" s="3" t="s">
        <v>23</v>
      </c>
    </row>
    <row r="21" spans="1:8" x14ac:dyDescent="0.2">
      <c r="A21" s="3" t="s">
        <v>34</v>
      </c>
      <c r="B21" s="3">
        <v>1</v>
      </c>
      <c r="C21" s="3" t="s">
        <v>10</v>
      </c>
      <c r="D21" s="3" t="s">
        <v>17</v>
      </c>
      <c r="E21" s="3">
        <v>0</v>
      </c>
      <c r="F21" s="3">
        <v>0</v>
      </c>
      <c r="G21" s="17">
        <f t="shared" si="0"/>
        <v>0</v>
      </c>
      <c r="H21" s="3" t="s">
        <v>23</v>
      </c>
    </row>
    <row r="22" spans="1:8" x14ac:dyDescent="0.2">
      <c r="A22" s="3" t="s">
        <v>35</v>
      </c>
      <c r="B22" s="3">
        <v>2</v>
      </c>
      <c r="C22" s="3" t="s">
        <v>10</v>
      </c>
      <c r="D22" s="3" t="s">
        <v>11</v>
      </c>
      <c r="E22" s="3">
        <v>840</v>
      </c>
      <c r="F22" s="3">
        <v>2.0299999999999998</v>
      </c>
      <c r="G22" s="17">
        <f t="shared" si="0"/>
        <v>3.41</v>
      </c>
      <c r="H22" s="3" t="s">
        <v>28</v>
      </c>
    </row>
    <row r="23" spans="1:8" x14ac:dyDescent="0.2">
      <c r="A23" s="6" t="s">
        <v>36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3" t="s">
        <v>37</v>
      </c>
      <c r="B24" s="3">
        <v>5</v>
      </c>
      <c r="C24" s="3" t="s">
        <v>38</v>
      </c>
      <c r="D24" s="3" t="s">
        <v>39</v>
      </c>
      <c r="E24" s="3">
        <v>0</v>
      </c>
      <c r="F24" s="3">
        <v>0</v>
      </c>
      <c r="G24" s="3">
        <v>0</v>
      </c>
      <c r="H24" s="3" t="s">
        <v>40</v>
      </c>
    </row>
    <row r="25" spans="1:8" ht="22.5" x14ac:dyDescent="0.2">
      <c r="A25" s="3" t="s">
        <v>41</v>
      </c>
      <c r="B25" s="3">
        <v>5</v>
      </c>
      <c r="C25" s="3" t="s">
        <v>38</v>
      </c>
      <c r="D25" s="3" t="s">
        <v>17</v>
      </c>
      <c r="E25" s="3">
        <v>0</v>
      </c>
      <c r="F25" s="3">
        <v>0</v>
      </c>
      <c r="G25" s="3">
        <v>0</v>
      </c>
      <c r="H25" s="3" t="s">
        <v>40</v>
      </c>
    </row>
    <row r="26" spans="1:8" x14ac:dyDescent="0.2">
      <c r="A26" s="6" t="s">
        <v>42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3" t="s">
        <v>43</v>
      </c>
      <c r="B27" s="3">
        <v>5</v>
      </c>
      <c r="C27" s="3" t="s">
        <v>44</v>
      </c>
      <c r="D27" s="3" t="s">
        <v>45</v>
      </c>
      <c r="E27" s="3">
        <v>0</v>
      </c>
      <c r="F27" s="3">
        <v>0</v>
      </c>
      <c r="G27" s="3">
        <v>12.79</v>
      </c>
      <c r="H27" s="3" t="s">
        <v>46</v>
      </c>
    </row>
    <row r="28" spans="1:8" ht="22.5" x14ac:dyDescent="0.2">
      <c r="A28" s="3" t="s">
        <v>47</v>
      </c>
      <c r="B28" s="3">
        <v>5</v>
      </c>
      <c r="C28" s="3" t="s">
        <v>38</v>
      </c>
      <c r="D28" s="3" t="s">
        <v>45</v>
      </c>
      <c r="E28" s="3">
        <v>0</v>
      </c>
      <c r="F28" s="3">
        <v>0</v>
      </c>
      <c r="G28" s="3">
        <v>0</v>
      </c>
      <c r="H28" s="3" t="s">
        <v>48</v>
      </c>
    </row>
    <row r="29" spans="1:8" x14ac:dyDescent="0.2">
      <c r="A29" s="3" t="s">
        <v>49</v>
      </c>
      <c r="B29" s="3">
        <v>1</v>
      </c>
      <c r="C29" s="3" t="s">
        <v>10</v>
      </c>
      <c r="D29" s="3" t="s">
        <v>11</v>
      </c>
      <c r="E29" s="3">
        <v>700</v>
      </c>
      <c r="F29" s="3">
        <v>1.67</v>
      </c>
      <c r="G29" s="17">
        <f t="shared" ref="G29:G30" si="1">ROUND(E29*F29*B29/1000,2)</f>
        <v>1.17</v>
      </c>
      <c r="H29" s="3" t="s">
        <v>23</v>
      </c>
    </row>
    <row r="30" spans="1:8" x14ac:dyDescent="0.2">
      <c r="A30" s="3" t="s">
        <v>50</v>
      </c>
      <c r="B30" s="3">
        <v>1</v>
      </c>
      <c r="C30" s="3" t="s">
        <v>10</v>
      </c>
      <c r="D30" s="3" t="s">
        <v>11</v>
      </c>
      <c r="E30" s="3">
        <v>700</v>
      </c>
      <c r="F30" s="3">
        <v>1.67</v>
      </c>
      <c r="G30" s="17">
        <f t="shared" si="1"/>
        <v>1.17</v>
      </c>
      <c r="H30" s="3" t="s">
        <v>23</v>
      </c>
    </row>
    <row r="31" spans="1:8" x14ac:dyDescent="0.2">
      <c r="A31" s="6" t="s">
        <v>51</v>
      </c>
      <c r="B31" s="7"/>
      <c r="C31" s="7"/>
      <c r="D31" s="7"/>
      <c r="E31" s="7"/>
      <c r="F31" s="7"/>
      <c r="G31" s="7"/>
      <c r="H31" s="8"/>
    </row>
    <row r="32" spans="1:8" x14ac:dyDescent="0.2">
      <c r="A32" s="3" t="s">
        <v>52</v>
      </c>
      <c r="B32" s="3">
        <v>365</v>
      </c>
      <c r="C32" s="3" t="s">
        <v>10</v>
      </c>
      <c r="D32" s="3" t="s">
        <v>45</v>
      </c>
      <c r="E32" s="3">
        <v>0</v>
      </c>
      <c r="F32" s="3">
        <v>0</v>
      </c>
      <c r="G32" s="3">
        <v>0</v>
      </c>
      <c r="H32" s="3"/>
    </row>
    <row r="33" spans="1:8" x14ac:dyDescent="0.2">
      <c r="A33" s="3" t="s">
        <v>53</v>
      </c>
      <c r="B33" s="3">
        <v>24</v>
      </c>
      <c r="C33" s="3" t="s">
        <v>10</v>
      </c>
      <c r="D33" s="3" t="s">
        <v>45</v>
      </c>
      <c r="E33" s="3">
        <v>0</v>
      </c>
      <c r="F33" s="3">
        <v>0</v>
      </c>
      <c r="G33" s="3">
        <v>0</v>
      </c>
      <c r="H33" s="3"/>
    </row>
    <row r="34" spans="1:8" x14ac:dyDescent="0.2">
      <c r="A34" s="3" t="s">
        <v>54</v>
      </c>
      <c r="B34" s="3">
        <v>12</v>
      </c>
      <c r="C34" s="3" t="s">
        <v>10</v>
      </c>
      <c r="D34" s="3" t="s">
        <v>45</v>
      </c>
      <c r="E34" s="3">
        <v>154</v>
      </c>
      <c r="F34" s="3">
        <v>3.23</v>
      </c>
      <c r="G34" s="17">
        <f t="shared" ref="G34:G35" si="2">ROUND(E34*F34*B34/1000,2)</f>
        <v>5.97</v>
      </c>
      <c r="H34" s="3"/>
    </row>
    <row r="35" spans="1:8" x14ac:dyDescent="0.2">
      <c r="A35" s="3" t="s">
        <v>55</v>
      </c>
      <c r="B35" s="3">
        <v>12</v>
      </c>
      <c r="C35" s="3" t="s">
        <v>10</v>
      </c>
      <c r="D35" s="3" t="s">
        <v>45</v>
      </c>
      <c r="E35" s="3">
        <v>1155</v>
      </c>
      <c r="F35" s="3">
        <v>2.54</v>
      </c>
      <c r="G35" s="17">
        <f t="shared" si="2"/>
        <v>35.200000000000003</v>
      </c>
      <c r="H35" s="3"/>
    </row>
    <row r="36" spans="1:8" ht="12.75" x14ac:dyDescent="0.2">
      <c r="A36" s="38" t="s">
        <v>56</v>
      </c>
      <c r="B36" s="38"/>
      <c r="C36" s="38"/>
      <c r="D36" s="38"/>
      <c r="E36" s="38"/>
      <c r="F36" s="38"/>
      <c r="G36" s="9">
        <f>SUM(G5:G35)</f>
        <v>322.0800000000001</v>
      </c>
      <c r="H36" s="3"/>
    </row>
    <row r="37" spans="1:8" x14ac:dyDescent="0.2">
      <c r="A37" s="38" t="s">
        <v>57</v>
      </c>
      <c r="B37" s="38"/>
      <c r="C37" s="38"/>
      <c r="D37" s="38"/>
      <c r="E37" s="38"/>
      <c r="F37" s="38"/>
      <c r="G37" s="38"/>
      <c r="H37" s="38"/>
    </row>
    <row r="38" spans="1:8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1.8</v>
      </c>
      <c r="F38" s="3">
        <v>185.46</v>
      </c>
      <c r="G38" s="17">
        <f t="shared" ref="G38" si="3">ROUND(E38*F38*B38/1000,2)</f>
        <v>121.85</v>
      </c>
      <c r="H38" s="3" t="s">
        <v>12</v>
      </c>
    </row>
    <row r="39" spans="1:8" x14ac:dyDescent="0.2">
      <c r="A39" s="6" t="s">
        <v>51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1.8</v>
      </c>
      <c r="F40" s="3">
        <v>228.19</v>
      </c>
      <c r="G40" s="17">
        <f t="shared" ref="G40" si="4">ROUND(E40*F40*B40/1000,2)</f>
        <v>149.91999999999999</v>
      </c>
      <c r="H40" s="3"/>
    </row>
    <row r="41" spans="1:8" ht="12.75" x14ac:dyDescent="0.2">
      <c r="A41" s="38" t="s">
        <v>62</v>
      </c>
      <c r="B41" s="38"/>
      <c r="C41" s="38"/>
      <c r="D41" s="38"/>
      <c r="E41" s="38"/>
      <c r="F41" s="38"/>
      <c r="G41" s="9">
        <f>SUM(G38:G40)</f>
        <v>271.77</v>
      </c>
      <c r="H41" s="3"/>
    </row>
    <row r="42" spans="1:8" x14ac:dyDescent="0.2">
      <c r="A42" s="38" t="s">
        <v>63</v>
      </c>
      <c r="B42" s="38"/>
      <c r="C42" s="38"/>
      <c r="D42" s="38"/>
      <c r="E42" s="38"/>
      <c r="F42" s="38"/>
      <c r="G42" s="38"/>
      <c r="H42" s="38"/>
    </row>
    <row r="43" spans="1:8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17</v>
      </c>
      <c r="F43" s="3">
        <v>17.7</v>
      </c>
      <c r="G43" s="3">
        <v>109.82899999999999</v>
      </c>
      <c r="H43" s="3"/>
    </row>
    <row r="44" spans="1:8" ht="12.75" x14ac:dyDescent="0.2">
      <c r="A44" s="38" t="s">
        <v>65</v>
      </c>
      <c r="B44" s="38"/>
      <c r="C44" s="38"/>
      <c r="D44" s="38"/>
      <c r="E44" s="38"/>
      <c r="F44" s="38"/>
      <c r="G44" s="9">
        <f>SUM(G43)</f>
        <v>109.82899999999999</v>
      </c>
      <c r="H44" s="3"/>
    </row>
    <row r="45" spans="1:8" x14ac:dyDescent="0.2">
      <c r="A45" s="38" t="s">
        <v>66</v>
      </c>
      <c r="B45" s="38"/>
      <c r="C45" s="38"/>
      <c r="D45" s="38"/>
      <c r="E45" s="38"/>
      <c r="F45" s="38"/>
      <c r="G45" s="38"/>
      <c r="H45" s="38"/>
    </row>
    <row r="46" spans="1:8" x14ac:dyDescent="0.2">
      <c r="A46" s="38" t="s">
        <v>67</v>
      </c>
      <c r="B46" s="38"/>
      <c r="C46" s="38"/>
      <c r="D46" s="38"/>
      <c r="E46" s="38"/>
      <c r="F46" s="38"/>
      <c r="G46" s="38"/>
      <c r="H46" s="38"/>
    </row>
    <row r="47" spans="1:8" x14ac:dyDescent="0.2">
      <c r="A47" s="38" t="s">
        <v>68</v>
      </c>
      <c r="B47" s="38"/>
      <c r="C47" s="38"/>
      <c r="D47" s="38"/>
      <c r="E47" s="38"/>
      <c r="F47" s="38"/>
      <c r="G47" s="38"/>
      <c r="H47" s="10"/>
    </row>
    <row r="48" spans="1:8" ht="45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45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45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45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3" t="s">
        <v>77</v>
      </c>
      <c r="B53" s="3">
        <v>1</v>
      </c>
      <c r="C53" s="3" t="s">
        <v>70</v>
      </c>
      <c r="D53" s="3" t="s">
        <v>39</v>
      </c>
      <c r="E53" s="3">
        <v>0</v>
      </c>
      <c r="F53" s="3">
        <v>0</v>
      </c>
      <c r="G53" s="3">
        <v>56.02</v>
      </c>
      <c r="H53" s="3" t="s">
        <v>72</v>
      </c>
    </row>
    <row r="54" spans="1:8" ht="45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45" x14ac:dyDescent="0.2">
      <c r="A55" s="3" t="s">
        <v>79</v>
      </c>
      <c r="B55" s="3">
        <v>1</v>
      </c>
      <c r="C55" s="3" t="s">
        <v>70</v>
      </c>
      <c r="D55" s="3" t="s">
        <v>45</v>
      </c>
      <c r="E55" s="3">
        <v>0</v>
      </c>
      <c r="F55" s="3">
        <v>0</v>
      </c>
      <c r="G55" s="3">
        <v>0</v>
      </c>
      <c r="H55" s="3" t="s">
        <v>72</v>
      </c>
    </row>
    <row r="56" spans="1:8" ht="22.5" x14ac:dyDescent="0.2">
      <c r="A56" s="3" t="s">
        <v>80</v>
      </c>
      <c r="B56" s="3">
        <v>0</v>
      </c>
      <c r="C56" s="3" t="s">
        <v>81</v>
      </c>
      <c r="D56" s="3" t="s">
        <v>17</v>
      </c>
      <c r="E56" s="3">
        <v>0</v>
      </c>
      <c r="F56" s="3">
        <v>0</v>
      </c>
      <c r="G56" s="3">
        <v>0</v>
      </c>
      <c r="H56" s="3" t="s">
        <v>81</v>
      </c>
    </row>
    <row r="57" spans="1:8" ht="45" x14ac:dyDescent="0.2">
      <c r="A57" s="3" t="s">
        <v>82</v>
      </c>
      <c r="B57" s="3">
        <v>1</v>
      </c>
      <c r="C57" s="3" t="s">
        <v>70</v>
      </c>
      <c r="D57" s="3" t="s">
        <v>45</v>
      </c>
      <c r="E57" s="3">
        <v>0</v>
      </c>
      <c r="F57" s="3">
        <v>0</v>
      </c>
      <c r="G57" s="3">
        <v>0</v>
      </c>
      <c r="H57" s="3" t="s">
        <v>72</v>
      </c>
    </row>
    <row r="58" spans="1:8" ht="45" x14ac:dyDescent="0.2">
      <c r="A58" s="3" t="s">
        <v>83</v>
      </c>
      <c r="B58" s="3">
        <v>1</v>
      </c>
      <c r="C58" s="3" t="s">
        <v>70</v>
      </c>
      <c r="D58" s="3" t="s">
        <v>39</v>
      </c>
      <c r="E58" s="3">
        <v>0</v>
      </c>
      <c r="F58" s="3">
        <v>0</v>
      </c>
      <c r="G58" s="3">
        <v>0</v>
      </c>
      <c r="H58" s="3" t="s">
        <v>72</v>
      </c>
    </row>
    <row r="59" spans="1:8" ht="45" x14ac:dyDescent="0.2">
      <c r="A59" s="3" t="s">
        <v>84</v>
      </c>
      <c r="B59" s="3">
        <v>1</v>
      </c>
      <c r="C59" s="3" t="s">
        <v>70</v>
      </c>
      <c r="D59" s="3" t="s">
        <v>17</v>
      </c>
      <c r="E59" s="3">
        <v>0</v>
      </c>
      <c r="F59" s="3">
        <v>0</v>
      </c>
      <c r="G59" s="3">
        <v>0</v>
      </c>
      <c r="H59" s="3" t="s">
        <v>72</v>
      </c>
    </row>
    <row r="60" spans="1:8" ht="45" x14ac:dyDescent="0.2">
      <c r="A60" s="3" t="s">
        <v>85</v>
      </c>
      <c r="B60" s="3">
        <v>1</v>
      </c>
      <c r="C60" s="3" t="s">
        <v>70</v>
      </c>
      <c r="D60" s="3" t="s">
        <v>45</v>
      </c>
      <c r="E60" s="3">
        <v>0</v>
      </c>
      <c r="F60" s="3">
        <v>0</v>
      </c>
      <c r="G60" s="3">
        <v>0</v>
      </c>
      <c r="H60" s="3" t="s">
        <v>72</v>
      </c>
    </row>
    <row r="61" spans="1:8" ht="22.5" x14ac:dyDescent="0.2">
      <c r="A61" s="3" t="s">
        <v>86</v>
      </c>
      <c r="B61" s="3">
        <v>1</v>
      </c>
      <c r="C61" s="3" t="s">
        <v>81</v>
      </c>
      <c r="D61" s="3" t="s">
        <v>17</v>
      </c>
      <c r="E61" s="3">
        <v>0</v>
      </c>
      <c r="F61" s="3">
        <v>0</v>
      </c>
      <c r="G61" s="3">
        <v>4.37</v>
      </c>
      <c r="H61" s="3" t="s">
        <v>81</v>
      </c>
    </row>
    <row r="62" spans="1:8" ht="45" x14ac:dyDescent="0.2">
      <c r="A62" s="3" t="s">
        <v>87</v>
      </c>
      <c r="B62" s="3">
        <v>1</v>
      </c>
      <c r="C62" s="3" t="s">
        <v>70</v>
      </c>
      <c r="D62" s="3" t="s">
        <v>45</v>
      </c>
      <c r="E62" s="3">
        <v>0</v>
      </c>
      <c r="F62" s="3">
        <v>0</v>
      </c>
      <c r="G62" s="3">
        <v>0</v>
      </c>
      <c r="H62" s="3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3" t="s">
        <v>89</v>
      </c>
      <c r="B64" s="3">
        <v>1</v>
      </c>
      <c r="C64" s="3" t="s">
        <v>70</v>
      </c>
      <c r="D64" s="3" t="s">
        <v>45</v>
      </c>
      <c r="E64" s="3">
        <v>0</v>
      </c>
      <c r="F64" s="3">
        <v>0</v>
      </c>
      <c r="G64" s="3">
        <v>0</v>
      </c>
      <c r="H64" s="3" t="s">
        <v>72</v>
      </c>
    </row>
    <row r="65" spans="1:8" ht="45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9.17</v>
      </c>
      <c r="H65" s="3" t="s">
        <v>72</v>
      </c>
    </row>
    <row r="66" spans="1:8" ht="45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8.3000000000000007</v>
      </c>
      <c r="H66" s="3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45" x14ac:dyDescent="0.2">
      <c r="A69" s="3" t="s">
        <v>95</v>
      </c>
      <c r="B69" s="3">
        <v>2</v>
      </c>
      <c r="C69" s="3" t="s">
        <v>70</v>
      </c>
      <c r="D69" s="3" t="s">
        <v>45</v>
      </c>
      <c r="E69" s="3">
        <v>0</v>
      </c>
      <c r="F69" s="3">
        <v>0</v>
      </c>
      <c r="G69" s="3">
        <v>0</v>
      </c>
      <c r="H69" s="3" t="s">
        <v>94</v>
      </c>
    </row>
    <row r="70" spans="1:8" ht="45" x14ac:dyDescent="0.2">
      <c r="A70" s="3" t="s">
        <v>96</v>
      </c>
      <c r="B70" s="3">
        <v>1</v>
      </c>
      <c r="C70" s="3" t="s">
        <v>70</v>
      </c>
      <c r="D70" s="3" t="s">
        <v>39</v>
      </c>
      <c r="E70" s="3">
        <v>0</v>
      </c>
      <c r="F70" s="3">
        <v>0</v>
      </c>
      <c r="G70" s="3">
        <v>0</v>
      </c>
      <c r="H70" s="3" t="s">
        <v>72</v>
      </c>
    </row>
    <row r="71" spans="1:8" ht="22.5" x14ac:dyDescent="0.2">
      <c r="A71" s="3" t="s">
        <v>97</v>
      </c>
      <c r="B71" s="3">
        <v>1</v>
      </c>
      <c r="C71" s="3" t="s">
        <v>81</v>
      </c>
      <c r="D71" s="3" t="s">
        <v>17</v>
      </c>
      <c r="E71" s="3">
        <v>0</v>
      </c>
      <c r="F71" s="3">
        <v>0</v>
      </c>
      <c r="G71" s="3">
        <v>0</v>
      </c>
      <c r="H71" s="3" t="s">
        <v>81</v>
      </c>
    </row>
    <row r="72" spans="1:8" ht="22.5" x14ac:dyDescent="0.2">
      <c r="A72" s="3" t="s">
        <v>98</v>
      </c>
      <c r="B72" s="3">
        <v>0</v>
      </c>
      <c r="C72" s="3" t="s">
        <v>81</v>
      </c>
      <c r="D72" s="3" t="s">
        <v>17</v>
      </c>
      <c r="E72" s="3">
        <v>0</v>
      </c>
      <c r="F72" s="3">
        <v>0</v>
      </c>
      <c r="G72" s="3">
        <v>0</v>
      </c>
      <c r="H72" s="3" t="s">
        <v>81</v>
      </c>
    </row>
    <row r="73" spans="1:8" ht="45" x14ac:dyDescent="0.2">
      <c r="A73" s="3" t="s">
        <v>99</v>
      </c>
      <c r="B73" s="3">
        <v>1</v>
      </c>
      <c r="C73" s="3" t="s">
        <v>70</v>
      </c>
      <c r="D73" s="3" t="s">
        <v>17</v>
      </c>
      <c r="E73" s="3">
        <v>0</v>
      </c>
      <c r="F73" s="3">
        <v>0</v>
      </c>
      <c r="G73" s="3">
        <v>4.37</v>
      </c>
      <c r="H73" s="3" t="s">
        <v>72</v>
      </c>
    </row>
    <row r="74" spans="1:8" ht="45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17.47</v>
      </c>
      <c r="H74" s="3" t="s">
        <v>72</v>
      </c>
    </row>
    <row r="75" spans="1:8" ht="22.5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45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43.67</v>
      </c>
      <c r="H76" s="3" t="s">
        <v>72</v>
      </c>
    </row>
    <row r="77" spans="1:8" x14ac:dyDescent="0.2">
      <c r="A77" s="40" t="s">
        <v>103</v>
      </c>
      <c r="B77" s="41"/>
      <c r="C77" s="41"/>
      <c r="D77" s="41"/>
      <c r="E77" s="41"/>
      <c r="F77" s="41"/>
      <c r="G77" s="7"/>
      <c r="H77" s="8"/>
    </row>
    <row r="78" spans="1:8" ht="22.5" x14ac:dyDescent="0.2">
      <c r="A78" s="3" t="s">
        <v>104</v>
      </c>
      <c r="B78" s="3">
        <v>1</v>
      </c>
      <c r="C78" s="3" t="s">
        <v>81</v>
      </c>
      <c r="D78" s="3" t="s">
        <v>17</v>
      </c>
      <c r="E78" s="3">
        <v>0</v>
      </c>
      <c r="F78" s="3">
        <v>0</v>
      </c>
      <c r="G78" s="3">
        <v>4.1900000000000004</v>
      </c>
      <c r="H78" s="3" t="s">
        <v>81</v>
      </c>
    </row>
    <row r="79" spans="1:8" ht="22.5" x14ac:dyDescent="0.2">
      <c r="A79" s="3" t="s">
        <v>105</v>
      </c>
      <c r="B79" s="3">
        <v>1</v>
      </c>
      <c r="C79" s="3" t="s">
        <v>81</v>
      </c>
      <c r="D79" s="3" t="s">
        <v>17</v>
      </c>
      <c r="E79" s="3">
        <v>0</v>
      </c>
      <c r="F79" s="3">
        <v>0</v>
      </c>
      <c r="G79" s="3">
        <v>0</v>
      </c>
      <c r="H79" s="3" t="s">
        <v>81</v>
      </c>
    </row>
    <row r="80" spans="1:8" ht="22.5" x14ac:dyDescent="0.2">
      <c r="A80" s="3" t="s">
        <v>106</v>
      </c>
      <c r="B80" s="3">
        <v>1</v>
      </c>
      <c r="C80" s="3" t="s">
        <v>81</v>
      </c>
      <c r="D80" s="3" t="s">
        <v>17</v>
      </c>
      <c r="E80" s="3">
        <v>0</v>
      </c>
      <c r="F80" s="3">
        <v>0</v>
      </c>
      <c r="G80" s="3">
        <v>4.54</v>
      </c>
      <c r="H80" s="3" t="s">
        <v>81</v>
      </c>
    </row>
    <row r="81" spans="1:8" ht="22.5" x14ac:dyDescent="0.2">
      <c r="A81" s="3" t="s">
        <v>107</v>
      </c>
      <c r="B81" s="3">
        <v>1</v>
      </c>
      <c r="C81" s="3" t="s">
        <v>81</v>
      </c>
      <c r="D81" s="3" t="s">
        <v>17</v>
      </c>
      <c r="E81" s="3">
        <v>0</v>
      </c>
      <c r="F81" s="3">
        <v>0</v>
      </c>
      <c r="G81" s="3">
        <v>0</v>
      </c>
      <c r="H81" s="3" t="s">
        <v>81</v>
      </c>
    </row>
    <row r="82" spans="1:8" ht="22.5" x14ac:dyDescent="0.2">
      <c r="A82" s="3" t="s">
        <v>108</v>
      </c>
      <c r="B82" s="3">
        <v>1</v>
      </c>
      <c r="C82" s="3" t="s">
        <v>81</v>
      </c>
      <c r="D82" s="3" t="s">
        <v>17</v>
      </c>
      <c r="E82" s="3">
        <v>0</v>
      </c>
      <c r="F82" s="3">
        <v>0</v>
      </c>
      <c r="G82" s="3">
        <v>0</v>
      </c>
      <c r="H82" s="3" t="s">
        <v>81</v>
      </c>
    </row>
    <row r="83" spans="1:8" x14ac:dyDescent="0.2">
      <c r="A83" s="40" t="s">
        <v>109</v>
      </c>
      <c r="B83" s="41"/>
      <c r="C83" s="41"/>
      <c r="D83" s="41"/>
      <c r="E83" s="41"/>
      <c r="F83" s="41"/>
      <c r="G83" s="7"/>
      <c r="H83" s="8"/>
    </row>
    <row r="84" spans="1:8" ht="45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17.47</v>
      </c>
      <c r="H84" s="3" t="s">
        <v>72</v>
      </c>
    </row>
    <row r="85" spans="1:8" ht="45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45" x14ac:dyDescent="0.2">
      <c r="A86" s="3" t="s">
        <v>112</v>
      </c>
      <c r="B86" s="3">
        <v>1</v>
      </c>
      <c r="C86" s="3" t="s">
        <v>70</v>
      </c>
      <c r="D86" s="3" t="s">
        <v>17</v>
      </c>
      <c r="E86" s="3">
        <v>0</v>
      </c>
      <c r="F86" s="3">
        <v>0</v>
      </c>
      <c r="G86" s="3">
        <v>0</v>
      </c>
      <c r="H86" s="3" t="s">
        <v>72</v>
      </c>
    </row>
    <row r="87" spans="1:8" ht="45" x14ac:dyDescent="0.2">
      <c r="A87" s="3" t="s">
        <v>113</v>
      </c>
      <c r="B87" s="3">
        <v>1</v>
      </c>
      <c r="C87" s="3" t="s">
        <v>70</v>
      </c>
      <c r="D87" s="3" t="s">
        <v>17</v>
      </c>
      <c r="E87" s="3">
        <v>0</v>
      </c>
      <c r="F87" s="3">
        <v>0</v>
      </c>
      <c r="G87" s="3">
        <v>0</v>
      </c>
      <c r="H87" s="3" t="s">
        <v>72</v>
      </c>
    </row>
    <row r="88" spans="1:8" ht="45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45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45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43.67</v>
      </c>
      <c r="H90" s="3" t="s">
        <v>72</v>
      </c>
    </row>
    <row r="91" spans="1:8" ht="45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45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25.33</v>
      </c>
      <c r="H92" s="3" t="s">
        <v>72</v>
      </c>
    </row>
    <row r="93" spans="1:8" ht="45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45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45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27.08</v>
      </c>
      <c r="H95" s="3" t="s">
        <v>72</v>
      </c>
    </row>
    <row r="96" spans="1:8" ht="45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45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3" t="s">
        <v>125</v>
      </c>
      <c r="B99" s="3">
        <v>0</v>
      </c>
      <c r="C99" s="3" t="s">
        <v>126</v>
      </c>
      <c r="D99" s="3" t="s">
        <v>45</v>
      </c>
      <c r="E99" s="3">
        <v>0</v>
      </c>
      <c r="F99" s="3">
        <v>0</v>
      </c>
      <c r="G99" s="3">
        <v>4.63</v>
      </c>
      <c r="H99" s="3" t="s">
        <v>126</v>
      </c>
    </row>
    <row r="100" spans="1:8" ht="33.75" x14ac:dyDescent="0.2">
      <c r="A100" s="3" t="s">
        <v>127</v>
      </c>
      <c r="B100" s="3">
        <v>0</v>
      </c>
      <c r="C100" s="3" t="s">
        <v>126</v>
      </c>
      <c r="D100" s="3" t="s">
        <v>39</v>
      </c>
      <c r="E100" s="3">
        <v>0</v>
      </c>
      <c r="F100" s="3">
        <v>0</v>
      </c>
      <c r="G100" s="3">
        <v>4.1100000000000003</v>
      </c>
      <c r="H100" s="3" t="s">
        <v>126</v>
      </c>
    </row>
    <row r="101" spans="1:8" ht="33.75" x14ac:dyDescent="0.2">
      <c r="A101" s="3" t="s">
        <v>128</v>
      </c>
      <c r="B101" s="3">
        <v>0</v>
      </c>
      <c r="C101" s="3" t="s">
        <v>126</v>
      </c>
      <c r="D101" s="3" t="s">
        <v>39</v>
      </c>
      <c r="E101" s="3">
        <v>0</v>
      </c>
      <c r="F101" s="3">
        <v>0</v>
      </c>
      <c r="G101" s="3">
        <v>8.73</v>
      </c>
      <c r="H101" s="3" t="s">
        <v>126</v>
      </c>
    </row>
    <row r="102" spans="1:8" ht="22.5" x14ac:dyDescent="0.2">
      <c r="A102" s="3" t="s">
        <v>129</v>
      </c>
      <c r="B102" s="3">
        <v>1</v>
      </c>
      <c r="C102" s="3" t="s">
        <v>81</v>
      </c>
      <c r="D102" s="3" t="s">
        <v>17</v>
      </c>
      <c r="E102" s="3">
        <v>0</v>
      </c>
      <c r="F102" s="3">
        <v>0</v>
      </c>
      <c r="G102" s="3">
        <v>0</v>
      </c>
      <c r="H102" s="3" t="s">
        <v>81</v>
      </c>
    </row>
    <row r="103" spans="1:8" x14ac:dyDescent="0.2">
      <c r="A103" s="6" t="s">
        <v>51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130</v>
      </c>
      <c r="B104" s="3">
        <v>0</v>
      </c>
      <c r="C104" s="3" t="s">
        <v>131</v>
      </c>
      <c r="D104" s="3" t="s">
        <v>45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132</v>
      </c>
      <c r="B105" s="3">
        <v>0</v>
      </c>
      <c r="C105" s="3" t="s">
        <v>131</v>
      </c>
      <c r="D105" s="3" t="s">
        <v>45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133</v>
      </c>
      <c r="B106" s="3">
        <v>0</v>
      </c>
      <c r="C106" s="3" t="s">
        <v>131</v>
      </c>
      <c r="D106" s="3" t="s">
        <v>45</v>
      </c>
      <c r="E106" s="3">
        <v>0</v>
      </c>
      <c r="F106" s="3">
        <v>0</v>
      </c>
      <c r="G106" s="3">
        <v>87.34</v>
      </c>
      <c r="H106" s="3"/>
    </row>
    <row r="107" spans="1:8" ht="22.5" x14ac:dyDescent="0.2">
      <c r="A107" s="3" t="s">
        <v>134</v>
      </c>
      <c r="B107" s="3">
        <v>0</v>
      </c>
      <c r="C107" s="3" t="s">
        <v>131</v>
      </c>
      <c r="D107" s="3" t="s">
        <v>45</v>
      </c>
      <c r="E107" s="3">
        <v>0</v>
      </c>
      <c r="F107" s="3">
        <v>0</v>
      </c>
      <c r="G107" s="3">
        <v>43.67</v>
      </c>
      <c r="H107" s="3"/>
    </row>
    <row r="108" spans="1:8" ht="12.75" x14ac:dyDescent="0.2">
      <c r="A108" s="38" t="s">
        <v>135</v>
      </c>
      <c r="B108" s="38"/>
      <c r="C108" s="38"/>
      <c r="D108" s="38"/>
      <c r="E108" s="38"/>
      <c r="F108" s="38"/>
      <c r="G108" s="9">
        <f>SUM(G48:G107)</f>
        <v>414.13000000000005</v>
      </c>
      <c r="H108" s="3"/>
    </row>
    <row r="109" spans="1:8" x14ac:dyDescent="0.2">
      <c r="A109" s="38" t="s">
        <v>103</v>
      </c>
      <c r="B109" s="38"/>
      <c r="C109" s="38"/>
      <c r="D109" s="38"/>
      <c r="E109" s="38"/>
      <c r="F109" s="38"/>
      <c r="G109" s="38"/>
      <c r="H109" s="38"/>
    </row>
    <row r="110" spans="1:8" x14ac:dyDescent="0.2">
      <c r="A110" s="38" t="s">
        <v>136</v>
      </c>
      <c r="B110" s="38"/>
      <c r="C110" s="38"/>
      <c r="D110" s="38"/>
      <c r="E110" s="38"/>
      <c r="F110" s="38"/>
      <c r="G110" s="38"/>
      <c r="H110" s="38"/>
    </row>
    <row r="111" spans="1:8" ht="22.5" x14ac:dyDescent="0.2">
      <c r="A111" s="3" t="s">
        <v>137</v>
      </c>
      <c r="B111" s="3">
        <v>1</v>
      </c>
      <c r="C111" s="3" t="s">
        <v>81</v>
      </c>
      <c r="D111" s="3" t="s">
        <v>39</v>
      </c>
      <c r="E111" s="3">
        <v>0</v>
      </c>
      <c r="F111" s="3">
        <v>0</v>
      </c>
      <c r="G111" s="3">
        <v>0</v>
      </c>
      <c r="H111" s="3" t="s">
        <v>81</v>
      </c>
    </row>
    <row r="112" spans="1:8" ht="22.5" x14ac:dyDescent="0.2">
      <c r="A112" s="3" t="s">
        <v>138</v>
      </c>
      <c r="B112" s="3">
        <v>1</v>
      </c>
      <c r="C112" s="3" t="s">
        <v>81</v>
      </c>
      <c r="D112" s="3" t="s">
        <v>17</v>
      </c>
      <c r="E112" s="3">
        <v>0</v>
      </c>
      <c r="F112" s="3">
        <v>0</v>
      </c>
      <c r="G112" s="3">
        <v>0</v>
      </c>
      <c r="H112" s="3" t="s">
        <v>81</v>
      </c>
    </row>
    <row r="113" spans="1:8" ht="22.5" x14ac:dyDescent="0.2">
      <c r="A113" s="3" t="s">
        <v>139</v>
      </c>
      <c r="B113" s="3">
        <v>1</v>
      </c>
      <c r="C113" s="3" t="s">
        <v>81</v>
      </c>
      <c r="D113" s="3" t="s">
        <v>17</v>
      </c>
      <c r="E113" s="3">
        <v>0</v>
      </c>
      <c r="F113" s="3">
        <v>0</v>
      </c>
      <c r="G113" s="3">
        <v>0</v>
      </c>
      <c r="H113" s="3" t="s">
        <v>81</v>
      </c>
    </row>
    <row r="114" spans="1:8" ht="33.75" x14ac:dyDescent="0.2">
      <c r="A114" s="3" t="s">
        <v>140</v>
      </c>
      <c r="B114" s="3">
        <v>1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43.67</v>
      </c>
      <c r="H114" s="3" t="s">
        <v>126</v>
      </c>
    </row>
    <row r="115" spans="1:8" ht="33.75" x14ac:dyDescent="0.2">
      <c r="A115" s="3" t="s">
        <v>141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34.94</v>
      </c>
      <c r="H115" s="3" t="s">
        <v>126</v>
      </c>
    </row>
    <row r="116" spans="1:8" ht="33.75" x14ac:dyDescent="0.2">
      <c r="A116" s="3" t="s">
        <v>142</v>
      </c>
      <c r="B116" s="3">
        <v>1</v>
      </c>
      <c r="C116" s="3" t="s">
        <v>126</v>
      </c>
      <c r="D116" s="3" t="s">
        <v>39</v>
      </c>
      <c r="E116" s="3">
        <v>0</v>
      </c>
      <c r="F116" s="3">
        <v>0</v>
      </c>
      <c r="G116" s="3">
        <v>4.37</v>
      </c>
      <c r="H116" s="3" t="s">
        <v>126</v>
      </c>
    </row>
    <row r="117" spans="1:8" ht="33.75" x14ac:dyDescent="0.2">
      <c r="A117" s="3" t="s">
        <v>143</v>
      </c>
      <c r="B117" s="3">
        <v>0</v>
      </c>
      <c r="C117" s="3" t="s">
        <v>126</v>
      </c>
      <c r="D117" s="3" t="s">
        <v>39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33.75" x14ac:dyDescent="0.2">
      <c r="A118" s="3" t="s">
        <v>144</v>
      </c>
      <c r="B118" s="3">
        <v>0</v>
      </c>
      <c r="C118" s="3" t="s">
        <v>126</v>
      </c>
      <c r="D118" s="3" t="s">
        <v>17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33.75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8.73</v>
      </c>
      <c r="G119" s="3">
        <v>8.73</v>
      </c>
      <c r="H119" s="3" t="s">
        <v>126</v>
      </c>
    </row>
    <row r="120" spans="1:8" ht="33.75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30.31</v>
      </c>
      <c r="H120" s="3" t="s">
        <v>126</v>
      </c>
    </row>
    <row r="121" spans="1:8" ht="22.5" x14ac:dyDescent="0.2">
      <c r="A121" s="3" t="s">
        <v>147</v>
      </c>
      <c r="B121" s="3">
        <v>1</v>
      </c>
      <c r="C121" s="3" t="s">
        <v>81</v>
      </c>
      <c r="D121" s="3" t="s">
        <v>17</v>
      </c>
      <c r="E121" s="3">
        <v>0</v>
      </c>
      <c r="F121" s="3">
        <v>0</v>
      </c>
      <c r="G121" s="3">
        <v>4.54</v>
      </c>
      <c r="H121" s="3" t="s">
        <v>81</v>
      </c>
    </row>
    <row r="122" spans="1:8" x14ac:dyDescent="0.2">
      <c r="A122" s="3" t="s">
        <v>148</v>
      </c>
      <c r="B122" s="3">
        <v>2</v>
      </c>
      <c r="C122" s="3" t="s">
        <v>149</v>
      </c>
      <c r="D122" s="3" t="s">
        <v>39</v>
      </c>
      <c r="E122" s="3">
        <v>0</v>
      </c>
      <c r="F122" s="3">
        <v>0</v>
      </c>
      <c r="G122" s="3">
        <v>4.1900000000000004</v>
      </c>
      <c r="H122" s="3"/>
    </row>
    <row r="123" spans="1:8" ht="33.75" x14ac:dyDescent="0.2">
      <c r="A123" s="3" t="s">
        <v>150</v>
      </c>
      <c r="B123" s="3">
        <v>1</v>
      </c>
      <c r="C123" s="3" t="s">
        <v>126</v>
      </c>
      <c r="D123" s="3" t="s">
        <v>17</v>
      </c>
      <c r="E123" s="3">
        <v>0</v>
      </c>
      <c r="F123" s="3">
        <v>0</v>
      </c>
      <c r="G123" s="3">
        <v>13.61</v>
      </c>
      <c r="H123" s="3" t="s">
        <v>126</v>
      </c>
    </row>
    <row r="124" spans="1:8" x14ac:dyDescent="0.2">
      <c r="A124" s="3" t="s">
        <v>151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31.32</v>
      </c>
      <c r="G124" s="3">
        <v>31.32</v>
      </c>
      <c r="H124" s="3"/>
    </row>
    <row r="125" spans="1:8" x14ac:dyDescent="0.2">
      <c r="A125" s="3" t="s">
        <v>152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8.73</v>
      </c>
      <c r="G125" s="3">
        <v>8.73</v>
      </c>
      <c r="H125" s="3"/>
    </row>
    <row r="126" spans="1:8" x14ac:dyDescent="0.2">
      <c r="A126" s="3" t="s">
        <v>153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52.57</v>
      </c>
      <c r="G126" s="3">
        <v>52.57</v>
      </c>
      <c r="H126" s="3"/>
    </row>
    <row r="127" spans="1:8" ht="33.75" x14ac:dyDescent="0.2">
      <c r="A127" s="3" t="s">
        <v>154</v>
      </c>
      <c r="B127" s="3">
        <v>1</v>
      </c>
      <c r="C127" s="3" t="s">
        <v>126</v>
      </c>
      <c r="D127" s="3" t="s">
        <v>17</v>
      </c>
      <c r="E127" s="3">
        <v>0</v>
      </c>
      <c r="F127" s="3">
        <v>0</v>
      </c>
      <c r="G127" s="3">
        <v>4.63</v>
      </c>
      <c r="H127" s="3" t="s">
        <v>126</v>
      </c>
    </row>
    <row r="128" spans="1:8" ht="33.75" x14ac:dyDescent="0.2">
      <c r="A128" s="3" t="s">
        <v>155</v>
      </c>
      <c r="B128" s="3">
        <v>1</v>
      </c>
      <c r="C128" s="3" t="s">
        <v>126</v>
      </c>
      <c r="D128" s="3" t="s">
        <v>17</v>
      </c>
      <c r="E128" s="3">
        <v>0</v>
      </c>
      <c r="F128" s="3">
        <v>0</v>
      </c>
      <c r="G128" s="3">
        <v>0</v>
      </c>
      <c r="H128" s="3" t="s">
        <v>126</v>
      </c>
    </row>
    <row r="129" spans="1:8" x14ac:dyDescent="0.2">
      <c r="A129" s="3" t="s">
        <v>156</v>
      </c>
      <c r="B129" s="3">
        <v>1</v>
      </c>
      <c r="C129" s="3" t="s">
        <v>157</v>
      </c>
      <c r="D129" s="3" t="s">
        <v>17</v>
      </c>
      <c r="E129" s="3">
        <v>0</v>
      </c>
      <c r="F129" s="3">
        <v>0</v>
      </c>
      <c r="G129" s="3">
        <v>0</v>
      </c>
      <c r="H129" s="3" t="s">
        <v>157</v>
      </c>
    </row>
    <row r="130" spans="1:8" ht="33.75" x14ac:dyDescent="0.2">
      <c r="A130" s="3" t="s">
        <v>158</v>
      </c>
      <c r="B130" s="3">
        <v>1</v>
      </c>
      <c r="C130" s="3" t="s">
        <v>126</v>
      </c>
      <c r="D130" s="3" t="s">
        <v>71</v>
      </c>
      <c r="E130" s="3">
        <v>0</v>
      </c>
      <c r="F130" s="3">
        <v>0</v>
      </c>
      <c r="G130" s="3">
        <v>61.14</v>
      </c>
      <c r="H130" s="3" t="s">
        <v>126</v>
      </c>
    </row>
    <row r="131" spans="1:8" ht="33.75" x14ac:dyDescent="0.2">
      <c r="A131" s="3" t="s">
        <v>159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42.8</v>
      </c>
      <c r="H131" s="3" t="s">
        <v>126</v>
      </c>
    </row>
    <row r="132" spans="1:8" ht="33.75" x14ac:dyDescent="0.2">
      <c r="A132" s="3" t="s">
        <v>160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52.41</v>
      </c>
      <c r="H132" s="3" t="s">
        <v>126</v>
      </c>
    </row>
    <row r="133" spans="1:8" ht="33.75" x14ac:dyDescent="0.2">
      <c r="A133" s="3" t="s">
        <v>161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44.54</v>
      </c>
      <c r="H133" s="3" t="s">
        <v>126</v>
      </c>
    </row>
    <row r="134" spans="1:8" ht="33.75" x14ac:dyDescent="0.2">
      <c r="A134" s="3" t="s">
        <v>162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26.2</v>
      </c>
      <c r="H134" s="3" t="s">
        <v>126</v>
      </c>
    </row>
    <row r="135" spans="1:8" ht="33.75" x14ac:dyDescent="0.2">
      <c r="A135" s="3" t="s">
        <v>163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7.86</v>
      </c>
      <c r="H135" s="3" t="s">
        <v>126</v>
      </c>
    </row>
    <row r="136" spans="1:8" x14ac:dyDescent="0.2">
      <c r="A136" s="6" t="s">
        <v>51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164</v>
      </c>
      <c r="B137" s="3">
        <v>1</v>
      </c>
      <c r="C137" s="3" t="s">
        <v>10</v>
      </c>
      <c r="D137" s="3" t="s">
        <v>45</v>
      </c>
      <c r="E137" s="3">
        <v>0</v>
      </c>
      <c r="F137" s="3">
        <v>0</v>
      </c>
      <c r="G137" s="3">
        <v>9.61</v>
      </c>
      <c r="H137" s="3"/>
    </row>
    <row r="138" spans="1:8" ht="22.5" x14ac:dyDescent="0.2">
      <c r="A138" s="3" t="s">
        <v>165</v>
      </c>
      <c r="B138" s="3">
        <v>1</v>
      </c>
      <c r="C138" s="3" t="s">
        <v>10</v>
      </c>
      <c r="D138" s="3" t="s">
        <v>45</v>
      </c>
      <c r="E138" s="3">
        <v>0</v>
      </c>
      <c r="F138" s="3">
        <v>0</v>
      </c>
      <c r="G138" s="3">
        <v>16.989999999999998</v>
      </c>
      <c r="H138" s="3"/>
    </row>
    <row r="139" spans="1:8" x14ac:dyDescent="0.2">
      <c r="A139" s="3" t="s">
        <v>166</v>
      </c>
      <c r="B139" s="3">
        <v>0</v>
      </c>
      <c r="C139" s="3" t="s">
        <v>131</v>
      </c>
      <c r="D139" s="3" t="s">
        <v>45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167</v>
      </c>
      <c r="B140" s="3">
        <v>0</v>
      </c>
      <c r="C140" s="3" t="s">
        <v>131</v>
      </c>
      <c r="D140" s="3" t="s">
        <v>45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168</v>
      </c>
      <c r="B141" s="3">
        <v>0</v>
      </c>
      <c r="C141" s="3" t="s">
        <v>131</v>
      </c>
      <c r="D141" s="3" t="s">
        <v>45</v>
      </c>
      <c r="E141" s="3">
        <v>0</v>
      </c>
      <c r="F141" s="3">
        <v>0</v>
      </c>
      <c r="G141" s="3">
        <v>0</v>
      </c>
      <c r="H141" s="3"/>
    </row>
    <row r="142" spans="1:8" x14ac:dyDescent="0.2">
      <c r="A142" s="3" t="s">
        <v>169</v>
      </c>
      <c r="B142" s="3">
        <v>0</v>
      </c>
      <c r="C142" s="3" t="s">
        <v>131</v>
      </c>
      <c r="D142" s="3" t="s">
        <v>45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170</v>
      </c>
      <c r="B143" s="3">
        <v>0</v>
      </c>
      <c r="C143" s="3" t="s">
        <v>131</v>
      </c>
      <c r="D143" s="3" t="s">
        <v>45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171</v>
      </c>
      <c r="B144" s="3">
        <v>0</v>
      </c>
      <c r="C144" s="3" t="s">
        <v>131</v>
      </c>
      <c r="D144" s="3" t="s">
        <v>45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172</v>
      </c>
      <c r="B145" s="3">
        <v>0</v>
      </c>
      <c r="C145" s="3" t="s">
        <v>131</v>
      </c>
      <c r="D145" s="3" t="s">
        <v>45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173</v>
      </c>
      <c r="B146" s="3">
        <v>0</v>
      </c>
      <c r="C146" s="3" t="s">
        <v>131</v>
      </c>
      <c r="D146" s="3" t="s">
        <v>45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174</v>
      </c>
      <c r="B147" s="3">
        <v>0</v>
      </c>
      <c r="C147" s="3" t="s">
        <v>131</v>
      </c>
      <c r="D147" s="3" t="s">
        <v>45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175</v>
      </c>
      <c r="B148" s="3">
        <v>0</v>
      </c>
      <c r="C148" s="3" t="s">
        <v>131</v>
      </c>
      <c r="D148" s="3" t="s">
        <v>45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176</v>
      </c>
      <c r="B149" s="3">
        <v>0</v>
      </c>
      <c r="C149" s="3" t="s">
        <v>131</v>
      </c>
      <c r="D149" s="3" t="s">
        <v>45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177</v>
      </c>
      <c r="B150" s="3">
        <v>0</v>
      </c>
      <c r="C150" s="3" t="s">
        <v>131</v>
      </c>
      <c r="D150" s="3" t="s">
        <v>45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178</v>
      </c>
      <c r="B151" s="3">
        <v>0</v>
      </c>
      <c r="C151" s="3" t="s">
        <v>131</v>
      </c>
      <c r="D151" s="3" t="s">
        <v>45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179</v>
      </c>
      <c r="B152" s="3">
        <v>1</v>
      </c>
      <c r="C152" s="3" t="s">
        <v>10</v>
      </c>
      <c r="D152" s="3" t="s">
        <v>45</v>
      </c>
      <c r="E152" s="3">
        <v>0</v>
      </c>
      <c r="F152" s="3">
        <v>0</v>
      </c>
      <c r="G152" s="3">
        <v>26.2</v>
      </c>
      <c r="H152" s="3"/>
    </row>
    <row r="153" spans="1:8" x14ac:dyDescent="0.2">
      <c r="A153" s="3" t="s">
        <v>180</v>
      </c>
      <c r="B153" s="3">
        <v>1</v>
      </c>
      <c r="C153" s="3" t="s">
        <v>10</v>
      </c>
      <c r="D153" s="3" t="s">
        <v>45</v>
      </c>
      <c r="E153" s="3">
        <v>0</v>
      </c>
      <c r="F153" s="3">
        <v>0</v>
      </c>
      <c r="G153" s="3">
        <v>4.37</v>
      </c>
      <c r="H153" s="3"/>
    </row>
    <row r="154" spans="1:8" ht="12.75" x14ac:dyDescent="0.2">
      <c r="A154" s="38" t="s">
        <v>181</v>
      </c>
      <c r="B154" s="38"/>
      <c r="C154" s="38"/>
      <c r="D154" s="38"/>
      <c r="E154" s="38"/>
      <c r="F154" s="38"/>
      <c r="G154" s="9">
        <f>SUM(G111:G153)</f>
        <v>533.73000000000013</v>
      </c>
      <c r="H154" s="3"/>
    </row>
    <row r="155" spans="1:8" x14ac:dyDescent="0.2">
      <c r="A155" s="38" t="s">
        <v>182</v>
      </c>
      <c r="B155" s="38"/>
      <c r="C155" s="38"/>
      <c r="D155" s="38"/>
      <c r="E155" s="38"/>
      <c r="F155" s="38"/>
      <c r="G155" s="38"/>
      <c r="H155" s="38"/>
    </row>
    <row r="156" spans="1:8" x14ac:dyDescent="0.2">
      <c r="A156" s="3" t="s">
        <v>183</v>
      </c>
      <c r="B156" s="3">
        <v>365</v>
      </c>
      <c r="C156" s="3" t="s">
        <v>10</v>
      </c>
      <c r="D156" s="3" t="s">
        <v>17</v>
      </c>
      <c r="E156" s="3">
        <v>4</v>
      </c>
      <c r="F156" s="3">
        <v>202.77</v>
      </c>
      <c r="G156" s="3">
        <v>296.04399999999998</v>
      </c>
      <c r="H156" s="3" t="s">
        <v>157</v>
      </c>
    </row>
    <row r="157" spans="1:8" ht="12.75" x14ac:dyDescent="0.2">
      <c r="A157" s="38" t="s">
        <v>184</v>
      </c>
      <c r="B157" s="38"/>
      <c r="C157" s="38"/>
      <c r="D157" s="38"/>
      <c r="E157" s="38"/>
      <c r="F157" s="38"/>
      <c r="G157" s="9">
        <f>SUM(G156)</f>
        <v>296.04399999999998</v>
      </c>
      <c r="H157" s="3"/>
    </row>
    <row r="158" spans="1:8" x14ac:dyDescent="0.2">
      <c r="A158" s="38" t="s">
        <v>185</v>
      </c>
      <c r="B158" s="38"/>
      <c r="C158" s="38"/>
      <c r="D158" s="38"/>
      <c r="E158" s="38"/>
      <c r="F158" s="38"/>
      <c r="G158" s="38"/>
      <c r="H158" s="38"/>
    </row>
    <row r="159" spans="1:8" x14ac:dyDescent="0.2">
      <c r="A159" s="3" t="s">
        <v>186</v>
      </c>
      <c r="B159" s="3">
        <v>1</v>
      </c>
      <c r="C159" s="3" t="s">
        <v>10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187</v>
      </c>
      <c r="B160" s="3">
        <v>12</v>
      </c>
      <c r="C160" s="3" t="s">
        <v>149</v>
      </c>
      <c r="D160" s="3" t="s">
        <v>71</v>
      </c>
      <c r="E160" s="3">
        <v>2</v>
      </c>
      <c r="F160" s="3">
        <v>134.03</v>
      </c>
      <c r="G160" s="3">
        <v>268.07</v>
      </c>
      <c r="H160" s="3" t="s">
        <v>21</v>
      </c>
    </row>
    <row r="161" spans="1:8" ht="33.75" x14ac:dyDescent="0.2">
      <c r="A161" s="3" t="s">
        <v>188</v>
      </c>
      <c r="B161" s="3">
        <v>1</v>
      </c>
      <c r="C161" s="3" t="s">
        <v>10</v>
      </c>
      <c r="D161" s="3" t="s">
        <v>71</v>
      </c>
      <c r="E161" s="3">
        <v>0</v>
      </c>
      <c r="F161" s="3">
        <v>0</v>
      </c>
      <c r="G161" s="3">
        <v>0</v>
      </c>
      <c r="H161" s="3" t="s">
        <v>40</v>
      </c>
    </row>
    <row r="162" spans="1:8" ht="12.75" x14ac:dyDescent="0.2">
      <c r="A162" s="38" t="s">
        <v>189</v>
      </c>
      <c r="B162" s="38"/>
      <c r="C162" s="38"/>
      <c r="D162" s="38"/>
      <c r="E162" s="38"/>
      <c r="F162" s="38"/>
      <c r="G162" s="9">
        <f>SUM(G159:G161)</f>
        <v>268.07</v>
      </c>
      <c r="H162" s="3"/>
    </row>
    <row r="163" spans="1:8" x14ac:dyDescent="0.2">
      <c r="A163" s="38" t="s">
        <v>190</v>
      </c>
      <c r="B163" s="38"/>
      <c r="C163" s="38"/>
      <c r="D163" s="38"/>
      <c r="E163" s="38"/>
      <c r="F163" s="38"/>
      <c r="G163" s="38"/>
      <c r="H163" s="38"/>
    </row>
    <row r="164" spans="1:8" x14ac:dyDescent="0.2">
      <c r="A164" s="3" t="s">
        <v>191</v>
      </c>
      <c r="B164" s="3">
        <v>1</v>
      </c>
      <c r="C164" s="3" t="s">
        <v>10</v>
      </c>
      <c r="D164" s="3" t="s">
        <v>71</v>
      </c>
      <c r="E164" s="3">
        <v>0</v>
      </c>
      <c r="F164" s="3">
        <v>0</v>
      </c>
      <c r="G164" s="3">
        <v>6.07</v>
      </c>
      <c r="H164" s="3"/>
    </row>
    <row r="165" spans="1:8" x14ac:dyDescent="0.2">
      <c r="A165" s="3" t="s">
        <v>192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193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2.75" x14ac:dyDescent="0.2">
      <c r="A167" s="38" t="s">
        <v>194</v>
      </c>
      <c r="B167" s="38"/>
      <c r="C167" s="38"/>
      <c r="D167" s="38"/>
      <c r="E167" s="38"/>
      <c r="F167" s="38"/>
      <c r="G167" s="9">
        <f>SUM(G164:G166)</f>
        <v>6.07</v>
      </c>
      <c r="H167" s="3"/>
    </row>
    <row r="168" spans="1:8" x14ac:dyDescent="0.2">
      <c r="A168" s="38" t="s">
        <v>195</v>
      </c>
      <c r="B168" s="38"/>
      <c r="C168" s="38"/>
      <c r="D168" s="38"/>
      <c r="E168" s="38"/>
      <c r="F168" s="38"/>
      <c r="G168" s="38"/>
      <c r="H168" s="38"/>
    </row>
    <row r="169" spans="1:8" ht="45" x14ac:dyDescent="0.2">
      <c r="A169" s="3" t="s">
        <v>196</v>
      </c>
      <c r="B169" s="3">
        <v>0</v>
      </c>
      <c r="C169" s="3" t="s">
        <v>197</v>
      </c>
      <c r="D169" s="3" t="s">
        <v>71</v>
      </c>
      <c r="E169" s="3">
        <v>0</v>
      </c>
      <c r="F169" s="3">
        <v>0</v>
      </c>
      <c r="G169" s="3">
        <v>0</v>
      </c>
      <c r="H169" s="3" t="s">
        <v>23</v>
      </c>
    </row>
    <row r="170" spans="1:8" ht="33.75" x14ac:dyDescent="0.2">
      <c r="A170" s="3" t="s">
        <v>198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2.75" x14ac:dyDescent="0.2">
      <c r="A171" s="38" t="s">
        <v>199</v>
      </c>
      <c r="B171" s="38"/>
      <c r="C171" s="38"/>
      <c r="D171" s="38"/>
      <c r="E171" s="38"/>
      <c r="F171" s="38"/>
      <c r="G171" s="9">
        <f>SUM(G169:G170)</f>
        <v>0</v>
      </c>
      <c r="H171" s="3"/>
    </row>
    <row r="172" spans="1:8" x14ac:dyDescent="0.2">
      <c r="A172" s="38" t="s">
        <v>200</v>
      </c>
      <c r="B172" s="38"/>
      <c r="C172" s="38"/>
      <c r="D172" s="38"/>
      <c r="E172" s="38"/>
      <c r="F172" s="38"/>
      <c r="G172" s="38"/>
      <c r="H172" s="38"/>
    </row>
    <row r="173" spans="1:8" ht="33.75" x14ac:dyDescent="0.2">
      <c r="A173" s="3" t="s">
        <v>201</v>
      </c>
      <c r="B173" s="3">
        <v>365</v>
      </c>
      <c r="C173" s="3" t="s">
        <v>202</v>
      </c>
      <c r="D173" s="3" t="s">
        <v>71</v>
      </c>
      <c r="E173" s="3">
        <v>0</v>
      </c>
      <c r="F173" s="3">
        <v>0</v>
      </c>
      <c r="G173" s="3">
        <v>4.54</v>
      </c>
      <c r="H173" s="3" t="s">
        <v>202</v>
      </c>
    </row>
    <row r="174" spans="1:8" ht="33.75" x14ac:dyDescent="0.2">
      <c r="A174" s="3" t="s">
        <v>203</v>
      </c>
      <c r="B174" s="3">
        <v>365</v>
      </c>
      <c r="C174" s="3" t="s">
        <v>202</v>
      </c>
      <c r="D174" s="3" t="s">
        <v>71</v>
      </c>
      <c r="E174" s="3">
        <v>0</v>
      </c>
      <c r="F174" s="3">
        <v>0</v>
      </c>
      <c r="G174" s="3">
        <v>4.1900000000000004</v>
      </c>
      <c r="H174" s="3" t="s">
        <v>202</v>
      </c>
    </row>
    <row r="175" spans="1:8" ht="12.75" x14ac:dyDescent="0.2">
      <c r="A175" s="38" t="s">
        <v>204</v>
      </c>
      <c r="B175" s="38"/>
      <c r="C175" s="38"/>
      <c r="D175" s="38"/>
      <c r="E175" s="38"/>
      <c r="F175" s="38"/>
      <c r="G175" s="9">
        <f>SUM(G173:G174)</f>
        <v>8.73</v>
      </c>
      <c r="H175" s="3"/>
    </row>
    <row r="176" spans="1:8" x14ac:dyDescent="0.2">
      <c r="A176" s="38" t="s">
        <v>205</v>
      </c>
      <c r="B176" s="38"/>
      <c r="C176" s="38"/>
      <c r="D176" s="38"/>
      <c r="E176" s="38"/>
      <c r="F176" s="38"/>
      <c r="G176" s="38"/>
      <c r="H176" s="38"/>
    </row>
    <row r="177" spans="1:8" ht="22.5" x14ac:dyDescent="0.2">
      <c r="A177" s="3" t="s">
        <v>206</v>
      </c>
      <c r="B177" s="3">
        <v>365</v>
      </c>
      <c r="C177" s="3" t="s">
        <v>131</v>
      </c>
      <c r="D177" s="3"/>
      <c r="E177" s="3">
        <v>0</v>
      </c>
      <c r="F177" s="3">
        <v>0</v>
      </c>
      <c r="G177" s="3">
        <v>185.273</v>
      </c>
      <c r="H177" s="3"/>
    </row>
    <row r="178" spans="1:8" ht="12.75" x14ac:dyDescent="0.2">
      <c r="A178" s="38" t="s">
        <v>207</v>
      </c>
      <c r="B178" s="38"/>
      <c r="C178" s="38"/>
      <c r="D178" s="38"/>
      <c r="E178" s="38"/>
      <c r="F178" s="38"/>
      <c r="G178" s="9">
        <f>SUM(G177)</f>
        <v>185.273</v>
      </c>
      <c r="H178" s="3"/>
    </row>
    <row r="179" spans="1:8" x14ac:dyDescent="0.2">
      <c r="A179" s="38" t="s">
        <v>208</v>
      </c>
      <c r="B179" s="38"/>
      <c r="C179" s="38"/>
      <c r="D179" s="38"/>
      <c r="E179" s="38"/>
      <c r="F179" s="38"/>
      <c r="G179" s="38"/>
      <c r="H179" s="38"/>
    </row>
    <row r="180" spans="1:8" x14ac:dyDescent="0.2">
      <c r="A180" s="38" t="s">
        <v>51</v>
      </c>
      <c r="B180" s="38"/>
      <c r="C180" s="38"/>
      <c r="D180" s="38"/>
      <c r="E180" s="38"/>
      <c r="F180" s="38"/>
      <c r="G180" s="38"/>
      <c r="H180" s="38"/>
    </row>
    <row r="181" spans="1:8" x14ac:dyDescent="0.2">
      <c r="A181" s="3" t="s">
        <v>209</v>
      </c>
      <c r="B181" s="3">
        <v>365</v>
      </c>
      <c r="C181" s="3" t="s">
        <v>10</v>
      </c>
      <c r="D181" s="3" t="s">
        <v>45</v>
      </c>
      <c r="E181" s="3">
        <v>0</v>
      </c>
      <c r="F181" s="3">
        <v>0</v>
      </c>
      <c r="G181" s="3">
        <v>121.86</v>
      </c>
      <c r="H181" s="3"/>
    </row>
    <row r="182" spans="1:8" x14ac:dyDescent="0.2">
      <c r="A182" s="3" t="s">
        <v>210</v>
      </c>
      <c r="B182" s="3">
        <v>0</v>
      </c>
      <c r="C182" s="3" t="s">
        <v>131</v>
      </c>
      <c r="D182" s="3" t="s">
        <v>45</v>
      </c>
      <c r="E182" s="3">
        <v>0</v>
      </c>
      <c r="F182" s="3">
        <v>0</v>
      </c>
      <c r="G182" s="3">
        <v>0</v>
      </c>
      <c r="H182" s="3"/>
    </row>
    <row r="183" spans="1:8" x14ac:dyDescent="0.2">
      <c r="A183" s="3" t="s">
        <v>211</v>
      </c>
      <c r="B183" s="3">
        <v>0</v>
      </c>
      <c r="C183" s="3" t="s">
        <v>131</v>
      </c>
      <c r="D183" s="3" t="s">
        <v>45</v>
      </c>
      <c r="E183" s="3">
        <v>0</v>
      </c>
      <c r="F183" s="3">
        <v>0</v>
      </c>
      <c r="G183" s="3">
        <v>0</v>
      </c>
      <c r="H183" s="3"/>
    </row>
    <row r="184" spans="1:8" ht="12.75" x14ac:dyDescent="0.2">
      <c r="A184" s="38" t="s">
        <v>212</v>
      </c>
      <c r="B184" s="38"/>
      <c r="C184" s="38"/>
      <c r="D184" s="38"/>
      <c r="E184" s="38"/>
      <c r="F184" s="38"/>
      <c r="G184" s="9">
        <f>SUM(G181:G183)</f>
        <v>121.86</v>
      </c>
      <c r="H184" s="3"/>
    </row>
    <row r="185" spans="1:8" x14ac:dyDescent="0.2">
      <c r="A185" s="38" t="s">
        <v>213</v>
      </c>
      <c r="B185" s="38"/>
      <c r="C185" s="38"/>
      <c r="D185" s="38"/>
      <c r="E185" s="38"/>
      <c r="F185" s="38"/>
      <c r="G185" s="38"/>
      <c r="H185" s="38"/>
    </row>
    <row r="186" spans="1:8" x14ac:dyDescent="0.2">
      <c r="A186" s="3" t="s">
        <v>214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9.35</v>
      </c>
      <c r="H186" s="3" t="s">
        <v>23</v>
      </c>
    </row>
    <row r="187" spans="1:8" x14ac:dyDescent="0.2">
      <c r="A187" s="3" t="s">
        <v>215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4.6900000000000004</v>
      </c>
      <c r="H187" s="3"/>
    </row>
    <row r="188" spans="1:8" ht="22.5" x14ac:dyDescent="0.2">
      <c r="A188" s="3" t="s">
        <v>216</v>
      </c>
      <c r="B188" s="3">
        <v>1</v>
      </c>
      <c r="C188" s="3" t="s">
        <v>217</v>
      </c>
      <c r="D188" s="3" t="s">
        <v>17</v>
      </c>
      <c r="E188" s="3">
        <v>0</v>
      </c>
      <c r="F188" s="3">
        <v>0</v>
      </c>
      <c r="G188" s="3">
        <v>0</v>
      </c>
      <c r="H188" s="3" t="s">
        <v>218</v>
      </c>
    </row>
    <row r="189" spans="1:8" x14ac:dyDescent="0.2">
      <c r="A189" s="6" t="s">
        <v>51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219</v>
      </c>
      <c r="B190" s="3">
        <v>0</v>
      </c>
      <c r="C190" s="3" t="s">
        <v>131</v>
      </c>
      <c r="D190" s="3" t="s">
        <v>45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220</v>
      </c>
      <c r="B191" s="3">
        <v>0</v>
      </c>
      <c r="C191" s="3" t="s">
        <v>131</v>
      </c>
      <c r="D191" s="3" t="s">
        <v>45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221</v>
      </c>
      <c r="B192" s="3">
        <v>0</v>
      </c>
      <c r="C192" s="3" t="s">
        <v>131</v>
      </c>
      <c r="D192" s="3" t="s">
        <v>45</v>
      </c>
      <c r="E192" s="3">
        <v>0</v>
      </c>
      <c r="F192" s="3">
        <v>0</v>
      </c>
      <c r="G192" s="3">
        <v>0</v>
      </c>
      <c r="H192" s="3"/>
    </row>
    <row r="193" spans="1:8" ht="12.75" x14ac:dyDescent="0.2">
      <c r="A193" s="38" t="s">
        <v>222</v>
      </c>
      <c r="B193" s="38"/>
      <c r="C193" s="38"/>
      <c r="D193" s="38"/>
      <c r="E193" s="38"/>
      <c r="F193" s="38"/>
      <c r="G193" s="9">
        <f>SUM(G186:G192)</f>
        <v>14.04</v>
      </c>
      <c r="H193" s="3"/>
    </row>
    <row r="194" spans="1:8" x14ac:dyDescent="0.2">
      <c r="A194" s="38" t="s">
        <v>223</v>
      </c>
      <c r="B194" s="38"/>
      <c r="C194" s="38"/>
      <c r="D194" s="38"/>
      <c r="E194" s="38"/>
      <c r="F194" s="38"/>
      <c r="G194" s="38"/>
      <c r="H194" s="38"/>
    </row>
    <row r="195" spans="1:8" x14ac:dyDescent="0.2">
      <c r="A195" s="3" t="s">
        <v>224</v>
      </c>
      <c r="B195" s="3">
        <v>0</v>
      </c>
      <c r="C195" s="3" t="s">
        <v>197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33.75" x14ac:dyDescent="0.2">
      <c r="A196" s="3" t="s">
        <v>225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226</v>
      </c>
    </row>
    <row r="197" spans="1:8" x14ac:dyDescent="0.2">
      <c r="A197" s="3" t="s">
        <v>227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228</v>
      </c>
      <c r="B198" s="3">
        <v>0</v>
      </c>
      <c r="C198" s="3" t="s">
        <v>197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229</v>
      </c>
      <c r="B199" s="3">
        <v>0</v>
      </c>
      <c r="C199" s="3" t="s">
        <v>197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230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231</v>
      </c>
      <c r="B201" s="3">
        <v>0</v>
      </c>
      <c r="C201" s="3" t="s">
        <v>197</v>
      </c>
      <c r="D201" s="3" t="s">
        <v>17</v>
      </c>
      <c r="E201" s="3">
        <v>0</v>
      </c>
      <c r="F201" s="3">
        <v>0</v>
      </c>
      <c r="G201" s="3">
        <v>0</v>
      </c>
      <c r="H201" s="3" t="s">
        <v>23</v>
      </c>
    </row>
    <row r="202" spans="1:8" ht="33.75" x14ac:dyDescent="0.2">
      <c r="A202" s="3" t="s">
        <v>232</v>
      </c>
      <c r="B202" s="3">
        <v>0</v>
      </c>
      <c r="C202" s="3" t="s">
        <v>197</v>
      </c>
      <c r="D202" s="3" t="s">
        <v>71</v>
      </c>
      <c r="E202" s="3">
        <v>0</v>
      </c>
      <c r="F202" s="3">
        <v>0</v>
      </c>
      <c r="G202" s="3">
        <v>0</v>
      </c>
      <c r="H202" s="3" t="s">
        <v>233</v>
      </c>
    </row>
    <row r="203" spans="1:8" ht="22.5" x14ac:dyDescent="0.2">
      <c r="A203" s="3" t="s">
        <v>234</v>
      </c>
      <c r="B203" s="3">
        <v>0</v>
      </c>
      <c r="C203" s="3" t="s">
        <v>197</v>
      </c>
      <c r="D203" s="3" t="s">
        <v>11</v>
      </c>
      <c r="E203" s="3">
        <v>0</v>
      </c>
      <c r="F203" s="3">
        <v>0</v>
      </c>
      <c r="G203" s="3">
        <v>0</v>
      </c>
      <c r="H203" s="3" t="s">
        <v>46</v>
      </c>
    </row>
    <row r="204" spans="1:8" ht="22.5" x14ac:dyDescent="0.2">
      <c r="A204" s="3" t="s">
        <v>235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ht="11.25" customHeight="1" x14ac:dyDescent="0.2">
      <c r="A205" s="38" t="s">
        <v>237</v>
      </c>
      <c r="B205" s="38"/>
      <c r="C205" s="38"/>
      <c r="D205" s="38"/>
      <c r="E205" s="38"/>
      <c r="F205" s="38"/>
      <c r="G205" s="9">
        <f>SUM(G195:G204)</f>
        <v>0</v>
      </c>
      <c r="H205" s="3"/>
    </row>
    <row r="206" spans="1:8" ht="11.25" customHeight="1" x14ac:dyDescent="0.2">
      <c r="A206" s="38" t="s">
        <v>238</v>
      </c>
      <c r="B206" s="38"/>
      <c r="C206" s="38"/>
      <c r="D206" s="38"/>
      <c r="E206" s="38"/>
      <c r="F206" s="38"/>
      <c r="G206" s="11">
        <f>G36+G41+G44+G108+G154+G157+G162+G167+G171+G175+G178+G184+G193+G205</f>
        <v>2551.6260000000007</v>
      </c>
      <c r="H206" s="3"/>
    </row>
  </sheetData>
  <mergeCells count="37">
    <mergeCell ref="A193:F193"/>
    <mergeCell ref="A194:H194"/>
    <mergeCell ref="A205:F205"/>
    <mergeCell ref="A206:F206"/>
    <mergeCell ref="A2:G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opLeftCell="A196" workbookViewId="0">
      <selection activeCell="A242" sqref="A242"/>
    </sheetView>
  </sheetViews>
  <sheetFormatPr defaultRowHeight="11.25" customHeight="1" x14ac:dyDescent="0.2"/>
  <cols>
    <col min="1" max="1" width="39.5703125" style="4" customWidth="1"/>
    <col min="2" max="2" width="5.140625" style="4" customWidth="1"/>
    <col min="3" max="3" width="16.42578125" style="4" customWidth="1"/>
    <col min="4" max="4" width="7.5703125" style="4" customWidth="1"/>
    <col min="5" max="5" width="8" style="4" customWidth="1"/>
    <col min="6" max="6" width="9.140625" style="4"/>
    <col min="7" max="7" width="10" style="4" bestFit="1" customWidth="1"/>
    <col min="8" max="8" width="14.5703125" style="4" customWidth="1"/>
    <col min="9" max="16384" width="9.140625" style="4"/>
  </cols>
  <sheetData>
    <row r="1" spans="1:9" s="1" customFormat="1" ht="11.25" customHeight="1" x14ac:dyDescent="0.25">
      <c r="A1" s="5" t="s">
        <v>240</v>
      </c>
    </row>
    <row r="2" spans="1:9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</row>
    <row r="3" spans="1:9" ht="11.25" customHeight="1" x14ac:dyDescent="0.2">
      <c r="A3" s="22" t="s">
        <v>1</v>
      </c>
      <c r="B3" s="40" t="s">
        <v>2</v>
      </c>
      <c r="C3" s="42"/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</row>
    <row r="4" spans="1:9" ht="11.25" customHeight="1" x14ac:dyDescent="0.2">
      <c r="A4" s="19" t="s">
        <v>245</v>
      </c>
      <c r="B4" s="21"/>
      <c r="C4" s="21"/>
      <c r="D4" s="22"/>
      <c r="E4" s="22"/>
      <c r="F4" s="22"/>
      <c r="G4" s="22">
        <v>270.66000000000003</v>
      </c>
      <c r="H4" s="2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154</v>
      </c>
      <c r="F6" s="3">
        <v>2.42</v>
      </c>
      <c r="G6" s="17">
        <f t="shared" ref="G6:G23" si="0">ROUND(E6*F6*B6/1000,2)</f>
        <v>111.8</v>
      </c>
      <c r="H6" s="3" t="s">
        <v>12</v>
      </c>
      <c r="I6" s="4">
        <f t="shared" ref="I6:I23" si="1">ROUND(F6,2)</f>
        <v>2.42</v>
      </c>
    </row>
    <row r="7" spans="1:9" ht="11.25" customHeight="1" x14ac:dyDescent="0.2">
      <c r="A7" s="3" t="s">
        <v>13</v>
      </c>
      <c r="B7" s="3">
        <v>52</v>
      </c>
      <c r="C7" s="3" t="s">
        <v>10</v>
      </c>
      <c r="D7" s="3" t="s">
        <v>11</v>
      </c>
      <c r="E7" s="3">
        <v>1155</v>
      </c>
      <c r="F7" s="3">
        <v>2.11</v>
      </c>
      <c r="G7" s="17">
        <f t="shared" si="0"/>
        <v>126.73</v>
      </c>
      <c r="H7" s="3" t="s">
        <v>14</v>
      </c>
      <c r="I7" s="4">
        <f t="shared" si="1"/>
        <v>2.11</v>
      </c>
    </row>
    <row r="8" spans="1:9" ht="11.25" customHeight="1" x14ac:dyDescent="0.2">
      <c r="A8" s="3" t="s">
        <v>15</v>
      </c>
      <c r="B8" s="3">
        <v>300</v>
      </c>
      <c r="C8" s="3" t="s">
        <v>10</v>
      </c>
      <c r="D8" s="3" t="s">
        <v>11</v>
      </c>
      <c r="E8" s="3">
        <v>32</v>
      </c>
      <c r="F8" s="3">
        <v>3.26</v>
      </c>
      <c r="G8" s="17">
        <f t="shared" si="0"/>
        <v>31.3</v>
      </c>
      <c r="H8" s="3" t="s">
        <v>14</v>
      </c>
      <c r="I8" s="4">
        <f t="shared" si="1"/>
        <v>3.26</v>
      </c>
    </row>
    <row r="9" spans="1:9" ht="11.25" customHeight="1" x14ac:dyDescent="0.2">
      <c r="A9" s="3" t="s">
        <v>16</v>
      </c>
      <c r="B9" s="3">
        <v>300</v>
      </c>
      <c r="C9" s="3" t="s">
        <v>10</v>
      </c>
      <c r="D9" s="3" t="s">
        <v>17</v>
      </c>
      <c r="E9" s="3">
        <v>0</v>
      </c>
      <c r="F9" s="3">
        <v>0</v>
      </c>
      <c r="G9" s="17">
        <f t="shared" si="0"/>
        <v>0</v>
      </c>
      <c r="H9" s="3" t="s">
        <v>12</v>
      </c>
      <c r="I9" s="4">
        <f t="shared" si="1"/>
        <v>0</v>
      </c>
    </row>
    <row r="10" spans="1:9" ht="11.25" customHeight="1" x14ac:dyDescent="0.2">
      <c r="A10" s="3" t="s">
        <v>18</v>
      </c>
      <c r="B10" s="3">
        <v>300</v>
      </c>
      <c r="C10" s="3" t="s">
        <v>10</v>
      </c>
      <c r="D10" s="3" t="s">
        <v>11</v>
      </c>
      <c r="E10" s="3">
        <v>8</v>
      </c>
      <c r="F10" s="3">
        <v>3.45</v>
      </c>
      <c r="G10" s="17">
        <f t="shared" si="0"/>
        <v>8.2799999999999994</v>
      </c>
      <c r="H10" s="3" t="s">
        <v>12</v>
      </c>
      <c r="I10" s="4">
        <f t="shared" si="1"/>
        <v>3.45</v>
      </c>
    </row>
    <row r="11" spans="1:9" ht="11.25" customHeight="1" x14ac:dyDescent="0.2">
      <c r="A11" s="3" t="s">
        <v>19</v>
      </c>
      <c r="B11" s="3">
        <v>1</v>
      </c>
      <c r="C11" s="3" t="s">
        <v>20</v>
      </c>
      <c r="D11" s="3" t="s">
        <v>11</v>
      </c>
      <c r="E11" s="3">
        <v>0</v>
      </c>
      <c r="F11" s="3">
        <v>0</v>
      </c>
      <c r="G11" s="17">
        <f t="shared" si="0"/>
        <v>0</v>
      </c>
      <c r="H11" s="3" t="s">
        <v>21</v>
      </c>
      <c r="I11" s="4">
        <f t="shared" si="1"/>
        <v>0</v>
      </c>
    </row>
    <row r="12" spans="1:9" ht="11.25" customHeight="1" x14ac:dyDescent="0.2">
      <c r="A12" s="3" t="s">
        <v>22</v>
      </c>
      <c r="B12" s="3">
        <v>1</v>
      </c>
      <c r="C12" s="3" t="s">
        <v>10</v>
      </c>
      <c r="D12" s="3" t="s">
        <v>17</v>
      </c>
      <c r="E12" s="3">
        <v>75</v>
      </c>
      <c r="F12" s="3">
        <v>8.8699999999999992</v>
      </c>
      <c r="G12" s="17">
        <f t="shared" si="0"/>
        <v>0.67</v>
      </c>
      <c r="H12" s="3" t="s">
        <v>23</v>
      </c>
      <c r="I12" s="4">
        <f t="shared" si="1"/>
        <v>8.8699999999999992</v>
      </c>
    </row>
    <row r="13" spans="1:9" ht="11.25" customHeight="1" x14ac:dyDescent="0.2">
      <c r="A13" s="3" t="s">
        <v>24</v>
      </c>
      <c r="B13" s="3">
        <v>1</v>
      </c>
      <c r="C13" s="3" t="s">
        <v>10</v>
      </c>
      <c r="D13" s="3" t="s">
        <v>17</v>
      </c>
      <c r="E13" s="3">
        <v>0</v>
      </c>
      <c r="F13" s="3">
        <v>0</v>
      </c>
      <c r="G13" s="17">
        <f t="shared" si="0"/>
        <v>0</v>
      </c>
      <c r="H13" s="3" t="s">
        <v>23</v>
      </c>
      <c r="I13" s="4">
        <f t="shared" si="1"/>
        <v>0</v>
      </c>
    </row>
    <row r="14" spans="1:9" ht="11.25" customHeight="1" x14ac:dyDescent="0.2">
      <c r="A14" s="3" t="s">
        <v>25</v>
      </c>
      <c r="B14" s="3">
        <v>1</v>
      </c>
      <c r="C14" s="3" t="s">
        <v>10</v>
      </c>
      <c r="D14" s="3" t="s">
        <v>17</v>
      </c>
      <c r="E14" s="3">
        <v>0</v>
      </c>
      <c r="F14" s="3">
        <v>0</v>
      </c>
      <c r="G14" s="17">
        <f t="shared" si="0"/>
        <v>0</v>
      </c>
      <c r="H14" s="3" t="s">
        <v>23</v>
      </c>
      <c r="I14" s="4">
        <f t="shared" si="1"/>
        <v>0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17</v>
      </c>
      <c r="E15" s="3">
        <v>0</v>
      </c>
      <c r="F15" s="3">
        <v>0</v>
      </c>
      <c r="G15" s="17">
        <f t="shared" si="0"/>
        <v>0</v>
      </c>
      <c r="H15" s="3" t="s">
        <v>23</v>
      </c>
      <c r="I15" s="4">
        <f t="shared" si="1"/>
        <v>0</v>
      </c>
    </row>
    <row r="16" spans="1:9" ht="11.25" customHeight="1" x14ac:dyDescent="0.2">
      <c r="A16" s="3" t="s">
        <v>27</v>
      </c>
      <c r="B16" s="3">
        <v>2</v>
      </c>
      <c r="C16" s="3" t="s">
        <v>10</v>
      </c>
      <c r="D16" s="3" t="s">
        <v>17</v>
      </c>
      <c r="E16" s="3">
        <v>0</v>
      </c>
      <c r="F16" s="3">
        <v>0</v>
      </c>
      <c r="G16" s="17">
        <f t="shared" si="0"/>
        <v>0</v>
      </c>
      <c r="H16" s="3" t="s">
        <v>28</v>
      </c>
      <c r="I16" s="4">
        <f t="shared" si="1"/>
        <v>0</v>
      </c>
    </row>
    <row r="17" spans="1:9" ht="11.25" customHeight="1" x14ac:dyDescent="0.2">
      <c r="A17" s="3" t="s">
        <v>29</v>
      </c>
      <c r="B17" s="3">
        <v>1</v>
      </c>
      <c r="C17" s="3" t="s">
        <v>10</v>
      </c>
      <c r="D17" s="3" t="s">
        <v>17</v>
      </c>
      <c r="E17" s="3">
        <v>0</v>
      </c>
      <c r="F17" s="3">
        <v>0</v>
      </c>
      <c r="G17" s="17">
        <f t="shared" si="0"/>
        <v>0</v>
      </c>
      <c r="H17" s="3" t="s">
        <v>23</v>
      </c>
      <c r="I17" s="4">
        <f t="shared" si="1"/>
        <v>0</v>
      </c>
    </row>
    <row r="18" spans="1:9" ht="11.25" customHeight="1" x14ac:dyDescent="0.2">
      <c r="A18" s="3" t="s">
        <v>30</v>
      </c>
      <c r="B18" s="3">
        <v>1</v>
      </c>
      <c r="C18" s="3" t="s">
        <v>10</v>
      </c>
      <c r="D18" s="3" t="s">
        <v>11</v>
      </c>
      <c r="E18" s="3">
        <v>0</v>
      </c>
      <c r="F18" s="3">
        <v>0</v>
      </c>
      <c r="G18" s="17">
        <f t="shared" si="0"/>
        <v>0</v>
      </c>
      <c r="H18" s="3" t="s">
        <v>23</v>
      </c>
      <c r="I18" s="4">
        <f t="shared" si="1"/>
        <v>0</v>
      </c>
    </row>
    <row r="19" spans="1:9" ht="11.25" customHeight="1" x14ac:dyDescent="0.2">
      <c r="A19" s="3" t="s">
        <v>31</v>
      </c>
      <c r="B19" s="3">
        <v>1</v>
      </c>
      <c r="C19" s="3" t="s">
        <v>10</v>
      </c>
      <c r="D19" s="3" t="s">
        <v>17</v>
      </c>
      <c r="E19" s="3">
        <v>0</v>
      </c>
      <c r="F19" s="3">
        <v>0</v>
      </c>
      <c r="G19" s="17">
        <f t="shared" si="0"/>
        <v>0</v>
      </c>
      <c r="H19" s="3" t="s">
        <v>23</v>
      </c>
      <c r="I19" s="4">
        <f t="shared" si="1"/>
        <v>0</v>
      </c>
    </row>
    <row r="20" spans="1:9" ht="11.25" customHeight="1" x14ac:dyDescent="0.2">
      <c r="A20" s="3" t="s">
        <v>32</v>
      </c>
      <c r="B20" s="3">
        <v>1</v>
      </c>
      <c r="C20" s="3" t="s">
        <v>10</v>
      </c>
      <c r="D20" s="3" t="s">
        <v>17</v>
      </c>
      <c r="E20" s="3">
        <v>0</v>
      </c>
      <c r="F20" s="3">
        <v>0</v>
      </c>
      <c r="G20" s="17">
        <f t="shared" si="0"/>
        <v>0</v>
      </c>
      <c r="H20" s="3" t="s">
        <v>28</v>
      </c>
      <c r="I20" s="4">
        <f t="shared" si="1"/>
        <v>0</v>
      </c>
    </row>
    <row r="21" spans="1:9" ht="11.25" customHeight="1" x14ac:dyDescent="0.2">
      <c r="A21" s="3" t="s">
        <v>33</v>
      </c>
      <c r="B21" s="3">
        <v>1</v>
      </c>
      <c r="C21" s="3" t="s">
        <v>10</v>
      </c>
      <c r="D21" s="3" t="s">
        <v>17</v>
      </c>
      <c r="E21" s="3">
        <v>0</v>
      </c>
      <c r="F21" s="3">
        <v>0</v>
      </c>
      <c r="G21" s="17">
        <f t="shared" si="0"/>
        <v>0</v>
      </c>
      <c r="H21" s="3" t="s">
        <v>23</v>
      </c>
      <c r="I21" s="4">
        <f t="shared" si="1"/>
        <v>0</v>
      </c>
    </row>
    <row r="22" spans="1:9" ht="11.25" customHeight="1" x14ac:dyDescent="0.2">
      <c r="A22" s="3" t="s">
        <v>34</v>
      </c>
      <c r="B22" s="3">
        <v>1</v>
      </c>
      <c r="C22" s="3" t="s">
        <v>10</v>
      </c>
      <c r="D22" s="3" t="s">
        <v>17</v>
      </c>
      <c r="E22" s="3">
        <v>0</v>
      </c>
      <c r="F22" s="3">
        <v>0</v>
      </c>
      <c r="G22" s="17">
        <f t="shared" si="0"/>
        <v>0</v>
      </c>
      <c r="H22" s="3" t="s">
        <v>23</v>
      </c>
      <c r="I22" s="4">
        <f t="shared" si="1"/>
        <v>0</v>
      </c>
    </row>
    <row r="23" spans="1:9" ht="11.25" customHeight="1" x14ac:dyDescent="0.2">
      <c r="A23" s="3" t="s">
        <v>35</v>
      </c>
      <c r="B23" s="3">
        <v>2</v>
      </c>
      <c r="C23" s="3" t="s">
        <v>10</v>
      </c>
      <c r="D23" s="3" t="s">
        <v>11</v>
      </c>
      <c r="E23" s="3">
        <v>840</v>
      </c>
      <c r="F23" s="3">
        <v>2.15</v>
      </c>
      <c r="G23" s="17">
        <f t="shared" si="0"/>
        <v>3.61</v>
      </c>
      <c r="H23" s="3" t="s">
        <v>28</v>
      </c>
      <c r="I23" s="4">
        <f t="shared" si="1"/>
        <v>2.15</v>
      </c>
    </row>
    <row r="24" spans="1:9" ht="11.25" customHeight="1" x14ac:dyDescent="0.2">
      <c r="A24" s="6" t="s">
        <v>36</v>
      </c>
      <c r="B24" s="7"/>
      <c r="C24" s="7"/>
      <c r="D24" s="7"/>
      <c r="E24" s="7"/>
      <c r="F24" s="7"/>
      <c r="G24" s="16"/>
      <c r="H24" s="8"/>
      <c r="I24" s="12"/>
    </row>
    <row r="25" spans="1:9" ht="11.25" customHeight="1" x14ac:dyDescent="0.2">
      <c r="A25" s="3" t="s">
        <v>37</v>
      </c>
      <c r="B25" s="3">
        <v>5</v>
      </c>
      <c r="C25" s="3" t="s">
        <v>38</v>
      </c>
      <c r="D25" s="3" t="s">
        <v>39</v>
      </c>
      <c r="E25" s="3">
        <v>0</v>
      </c>
      <c r="F25" s="3"/>
      <c r="G25" s="16">
        <f t="shared" ref="G25:G34" si="2">E25*F25*B25/1000</f>
        <v>0</v>
      </c>
      <c r="H25" s="3" t="s">
        <v>40</v>
      </c>
      <c r="I25" s="12"/>
    </row>
    <row r="26" spans="1:9" ht="11.25" customHeight="1" x14ac:dyDescent="0.2">
      <c r="A26" s="3" t="s">
        <v>41</v>
      </c>
      <c r="B26" s="3">
        <v>5</v>
      </c>
      <c r="C26" s="3" t="s">
        <v>38</v>
      </c>
      <c r="D26" s="3" t="s">
        <v>17</v>
      </c>
      <c r="E26" s="3">
        <v>0</v>
      </c>
      <c r="F26" s="3"/>
      <c r="G26" s="16">
        <f t="shared" si="2"/>
        <v>0</v>
      </c>
      <c r="H26" s="3" t="s">
        <v>40</v>
      </c>
      <c r="I26" s="12"/>
    </row>
    <row r="27" spans="1:9" ht="11.25" customHeight="1" x14ac:dyDescent="0.2">
      <c r="A27" s="6" t="s">
        <v>42</v>
      </c>
      <c r="B27" s="7"/>
      <c r="C27" s="7"/>
      <c r="D27" s="7"/>
      <c r="E27" s="7"/>
      <c r="F27" s="7"/>
      <c r="G27" s="16"/>
      <c r="H27" s="8"/>
      <c r="I27" s="12"/>
    </row>
    <row r="28" spans="1:9" ht="11.25" customHeight="1" x14ac:dyDescent="0.2">
      <c r="A28" s="3" t="s">
        <v>43</v>
      </c>
      <c r="B28" s="3">
        <v>5</v>
      </c>
      <c r="C28" s="3" t="s">
        <v>44</v>
      </c>
      <c r="D28" s="3" t="s">
        <v>45</v>
      </c>
      <c r="E28" s="3">
        <v>0</v>
      </c>
      <c r="F28" s="3"/>
      <c r="G28" s="3">
        <v>12.79</v>
      </c>
      <c r="H28" s="3" t="s">
        <v>46</v>
      </c>
      <c r="I28" s="12"/>
    </row>
    <row r="29" spans="1:9" ht="11.25" customHeight="1" x14ac:dyDescent="0.2">
      <c r="A29" s="3" t="s">
        <v>47</v>
      </c>
      <c r="B29" s="3">
        <v>5</v>
      </c>
      <c r="C29" s="3" t="s">
        <v>38</v>
      </c>
      <c r="D29" s="3" t="s">
        <v>45</v>
      </c>
      <c r="E29" s="3">
        <v>0</v>
      </c>
      <c r="F29" s="3"/>
      <c r="G29" s="16">
        <f t="shared" si="2"/>
        <v>0</v>
      </c>
      <c r="H29" s="3" t="s">
        <v>48</v>
      </c>
      <c r="I29" s="12"/>
    </row>
    <row r="30" spans="1:9" ht="11.25" customHeight="1" x14ac:dyDescent="0.2">
      <c r="A30" s="3" t="s">
        <v>49</v>
      </c>
      <c r="B30" s="3">
        <v>1</v>
      </c>
      <c r="C30" s="3" t="s">
        <v>10</v>
      </c>
      <c r="D30" s="3" t="s">
        <v>11</v>
      </c>
      <c r="E30" s="3">
        <v>700</v>
      </c>
      <c r="F30" s="3">
        <v>1.77</v>
      </c>
      <c r="G30" s="17">
        <f t="shared" ref="G30:G31" si="3">ROUND(E30*F30*B30/1000,2)</f>
        <v>1.24</v>
      </c>
      <c r="H30" s="3" t="s">
        <v>23</v>
      </c>
      <c r="I30" s="4">
        <f t="shared" ref="I30:I31" si="4">ROUND(F30,2)</f>
        <v>1.77</v>
      </c>
    </row>
    <row r="31" spans="1:9" ht="11.25" customHeight="1" x14ac:dyDescent="0.2">
      <c r="A31" s="3" t="s">
        <v>50</v>
      </c>
      <c r="B31" s="3">
        <v>1</v>
      </c>
      <c r="C31" s="3" t="s">
        <v>10</v>
      </c>
      <c r="D31" s="3" t="s">
        <v>11</v>
      </c>
      <c r="E31" s="3">
        <v>700</v>
      </c>
      <c r="F31" s="3">
        <v>1.77</v>
      </c>
      <c r="G31" s="17">
        <f t="shared" si="3"/>
        <v>1.24</v>
      </c>
      <c r="H31" s="3" t="s">
        <v>23</v>
      </c>
      <c r="I31" s="4">
        <f t="shared" si="4"/>
        <v>1.77</v>
      </c>
    </row>
    <row r="32" spans="1:9" ht="11.25" customHeight="1" x14ac:dyDescent="0.2">
      <c r="A32" s="6" t="s">
        <v>51</v>
      </c>
      <c r="B32" s="7"/>
      <c r="C32" s="7"/>
      <c r="D32" s="7"/>
      <c r="E32" s="7"/>
      <c r="F32" s="7"/>
      <c r="G32" s="16"/>
      <c r="H32" s="8"/>
      <c r="I32" s="12"/>
    </row>
    <row r="33" spans="1:9" ht="11.25" customHeight="1" x14ac:dyDescent="0.2">
      <c r="A33" s="3" t="s">
        <v>52</v>
      </c>
      <c r="B33" s="3">
        <v>366</v>
      </c>
      <c r="C33" s="3" t="s">
        <v>10</v>
      </c>
      <c r="D33" s="3" t="s">
        <v>45</v>
      </c>
      <c r="E33" s="3">
        <v>0</v>
      </c>
      <c r="F33" s="3">
        <v>0</v>
      </c>
      <c r="G33" s="16">
        <f t="shared" si="2"/>
        <v>0</v>
      </c>
      <c r="H33" s="3"/>
      <c r="I33" s="4">
        <f t="shared" ref="I33:I36" si="5">ROUND(F33,2)</f>
        <v>0</v>
      </c>
    </row>
    <row r="34" spans="1:9" ht="11.25" customHeight="1" x14ac:dyDescent="0.2">
      <c r="A34" s="3" t="s">
        <v>53</v>
      </c>
      <c r="B34" s="3">
        <v>24</v>
      </c>
      <c r="C34" s="3" t="s">
        <v>10</v>
      </c>
      <c r="D34" s="3" t="s">
        <v>45</v>
      </c>
      <c r="E34" s="3">
        <v>0</v>
      </c>
      <c r="F34" s="3">
        <v>0</v>
      </c>
      <c r="G34" s="16">
        <f t="shared" si="2"/>
        <v>0</v>
      </c>
      <c r="H34" s="3"/>
      <c r="I34" s="4">
        <f t="shared" si="5"/>
        <v>0</v>
      </c>
    </row>
    <row r="35" spans="1:9" ht="11.25" customHeight="1" x14ac:dyDescent="0.2">
      <c r="A35" s="3" t="s">
        <v>54</v>
      </c>
      <c r="B35" s="3">
        <v>12</v>
      </c>
      <c r="C35" s="3" t="s">
        <v>10</v>
      </c>
      <c r="D35" s="3" t="s">
        <v>45</v>
      </c>
      <c r="E35" s="3">
        <v>154</v>
      </c>
      <c r="F35" s="3">
        <v>3.42</v>
      </c>
      <c r="G35" s="17">
        <f t="shared" ref="G35:G36" si="6">ROUND(E35*F35*B35/1000,2)</f>
        <v>6.32</v>
      </c>
      <c r="H35" s="3"/>
      <c r="I35" s="4">
        <f t="shared" si="5"/>
        <v>3.42</v>
      </c>
    </row>
    <row r="36" spans="1:9" ht="11.25" customHeight="1" x14ac:dyDescent="0.2">
      <c r="A36" s="3" t="s">
        <v>55</v>
      </c>
      <c r="B36" s="3">
        <v>12</v>
      </c>
      <c r="C36" s="3" t="s">
        <v>10</v>
      </c>
      <c r="D36" s="3" t="s">
        <v>45</v>
      </c>
      <c r="E36" s="3">
        <v>1155</v>
      </c>
      <c r="F36" s="3">
        <v>2.69</v>
      </c>
      <c r="G36" s="17">
        <f t="shared" si="6"/>
        <v>37.28</v>
      </c>
      <c r="H36" s="3"/>
      <c r="I36" s="4">
        <f t="shared" si="5"/>
        <v>2.69</v>
      </c>
    </row>
    <row r="37" spans="1:9" ht="11.25" customHeight="1" x14ac:dyDescent="0.2">
      <c r="A37" s="6" t="s">
        <v>56</v>
      </c>
      <c r="B37" s="7"/>
      <c r="C37" s="7"/>
      <c r="D37" s="7"/>
      <c r="E37" s="7"/>
      <c r="F37" s="8"/>
      <c r="G37" s="18">
        <f>SUM(G6:G36)</f>
        <v>341.26</v>
      </c>
      <c r="H37" s="3"/>
      <c r="I37" s="12"/>
    </row>
    <row r="38" spans="1:9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I38" s="12"/>
    </row>
    <row r="39" spans="1:9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1.8</v>
      </c>
      <c r="F39" s="3">
        <v>288.01</v>
      </c>
      <c r="G39" s="17">
        <f t="shared" ref="G39" si="7">ROUND(E39*F39*B39/1000,2)</f>
        <v>189.74</v>
      </c>
      <c r="H39" s="3" t="s">
        <v>12</v>
      </c>
      <c r="I39" s="4">
        <f t="shared" ref="I39" si="8">ROUND(F39,2)</f>
        <v>288.01</v>
      </c>
    </row>
    <row r="40" spans="1:9" ht="11.25" customHeight="1" x14ac:dyDescent="0.2">
      <c r="A40" s="6" t="s">
        <v>51</v>
      </c>
      <c r="B40" s="7"/>
      <c r="C40" s="7"/>
      <c r="D40" s="7"/>
      <c r="E40" s="7"/>
      <c r="F40" s="7"/>
      <c r="G40" s="7"/>
      <c r="H40" s="8"/>
      <c r="I40" s="12"/>
    </row>
    <row r="41" spans="1:9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1.8</v>
      </c>
      <c r="F41" s="17">
        <v>241.88</v>
      </c>
      <c r="G41" s="17">
        <f t="shared" ref="G41" si="9">ROUND(E41*F41*B41/1000,2)</f>
        <v>159.35</v>
      </c>
      <c r="H41" s="3"/>
      <c r="I41" s="4">
        <f t="shared" ref="I41" si="10">ROUND(F41,2)</f>
        <v>241.88</v>
      </c>
    </row>
    <row r="42" spans="1:9" ht="11.25" customHeight="1" x14ac:dyDescent="0.2">
      <c r="A42" s="6" t="s">
        <v>62</v>
      </c>
      <c r="B42" s="7"/>
      <c r="C42" s="7"/>
      <c r="D42" s="7"/>
      <c r="E42" s="7"/>
      <c r="F42" s="8"/>
      <c r="G42" s="18">
        <f>SUM(G39:G41)</f>
        <v>349.09000000000003</v>
      </c>
      <c r="H42" s="3"/>
    </row>
    <row r="43" spans="1:9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9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17">
        <v>0.54700000000000004</v>
      </c>
      <c r="F44" s="3">
        <v>531.61</v>
      </c>
      <c r="G44" s="17">
        <f t="shared" ref="G44" si="11">ROUND(E44*F44*B44/1000,2)</f>
        <v>106.43</v>
      </c>
      <c r="H44" s="3"/>
    </row>
    <row r="45" spans="1:9" ht="11.25" customHeight="1" x14ac:dyDescent="0.2">
      <c r="A45" s="6" t="s">
        <v>65</v>
      </c>
      <c r="B45" s="7"/>
      <c r="C45" s="7"/>
      <c r="D45" s="7"/>
      <c r="E45" s="7"/>
      <c r="F45" s="8"/>
      <c r="G45" s="18">
        <f>SUM(G44)</f>
        <v>106.43</v>
      </c>
      <c r="H45" s="3"/>
    </row>
    <row r="46" spans="1:9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9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9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39</v>
      </c>
      <c r="E54" s="3">
        <v>0</v>
      </c>
      <c r="F54" s="3">
        <v>0</v>
      </c>
      <c r="G54" s="3"/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45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17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45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39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45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1</v>
      </c>
      <c r="C62" s="3" t="s">
        <v>81</v>
      </c>
      <c r="D62" s="3" t="s">
        <v>17</v>
      </c>
      <c r="E62" s="3">
        <v>0</v>
      </c>
      <c r="F62" s="3">
        <v>0</v>
      </c>
      <c r="G62" s="3"/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45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45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/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/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45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39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17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17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17</v>
      </c>
      <c r="E74" s="3">
        <v>0</v>
      </c>
      <c r="F74" s="3">
        <v>0</v>
      </c>
      <c r="G74" s="3">
        <v>4.37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7.47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23.67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17</v>
      </c>
      <c r="E79" s="3">
        <v>0</v>
      </c>
      <c r="F79" s="3">
        <v>0</v>
      </c>
      <c r="G79" s="3">
        <v>4.1900000000000004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17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17</v>
      </c>
      <c r="E81" s="3">
        <v>0</v>
      </c>
      <c r="F81" s="3">
        <v>0</v>
      </c>
      <c r="G81" s="3">
        <v>4.54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17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17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/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17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17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27.02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25.33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27.08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45</v>
      </c>
      <c r="E100" s="3">
        <v>0</v>
      </c>
      <c r="F100" s="3">
        <v>0</v>
      </c>
      <c r="G100" s="3">
        <v>4.63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39</v>
      </c>
      <c r="E101" s="3">
        <v>0</v>
      </c>
      <c r="F101" s="3">
        <v>0</v>
      </c>
      <c r="G101" s="3">
        <v>4.1100000000000003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39</v>
      </c>
      <c r="E102" s="3">
        <v>0</v>
      </c>
      <c r="F102" s="3">
        <v>0</v>
      </c>
      <c r="G102" s="3">
        <v>8.73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17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51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45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45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45</v>
      </c>
      <c r="E107" s="3">
        <v>0</v>
      </c>
      <c r="F107" s="3">
        <v>0</v>
      </c>
      <c r="G107" s="3">
        <v>87.34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45</v>
      </c>
      <c r="E108" s="3">
        <v>0</v>
      </c>
      <c r="F108" s="3">
        <v>0</v>
      </c>
      <c r="G108" s="3">
        <v>43.67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272.15000000000003</v>
      </c>
      <c r="H109" s="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39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17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17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43.67</v>
      </c>
      <c r="H115" s="3" t="s">
        <v>126</v>
      </c>
    </row>
    <row r="116" spans="1:8" ht="11.25" customHeight="1" x14ac:dyDescent="0.2">
      <c r="A116" s="3" t="s">
        <v>141</v>
      </c>
      <c r="B116" s="3">
        <v>1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34.94</v>
      </c>
      <c r="H116" s="3" t="s">
        <v>126</v>
      </c>
    </row>
    <row r="117" spans="1:8" ht="11.25" customHeight="1" x14ac:dyDescent="0.2">
      <c r="A117" s="3" t="s">
        <v>142</v>
      </c>
      <c r="B117" s="3">
        <v>1</v>
      </c>
      <c r="C117" s="3" t="s">
        <v>126</v>
      </c>
      <c r="D117" s="3" t="s">
        <v>39</v>
      </c>
      <c r="E117" s="3">
        <v>0</v>
      </c>
      <c r="F117" s="3">
        <v>0</v>
      </c>
      <c r="G117" s="3">
        <v>4.37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39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17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24.28</v>
      </c>
      <c r="G120" s="3">
        <f>E120*F120*B120/1000</f>
        <v>24.28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30.31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17</v>
      </c>
      <c r="E122" s="3">
        <v>0</v>
      </c>
      <c r="F122" s="3">
        <v>0</v>
      </c>
      <c r="G122" s="3">
        <v>4.54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149</v>
      </c>
      <c r="D123" s="3" t="s">
        <v>39</v>
      </c>
      <c r="E123" s="3">
        <v>0</v>
      </c>
      <c r="F123" s="3">
        <v>0</v>
      </c>
      <c r="G123" s="3">
        <v>4.1900000000000004</v>
      </c>
      <c r="H123" s="3"/>
    </row>
    <row r="124" spans="1:8" ht="11.25" customHeight="1" x14ac:dyDescent="0.2">
      <c r="A124" s="3" t="s">
        <v>150</v>
      </c>
      <c r="B124" s="3">
        <v>1</v>
      </c>
      <c r="C124" s="3" t="s">
        <v>126</v>
      </c>
      <c r="D124" s="3" t="s">
        <v>17</v>
      </c>
      <c r="E124" s="3">
        <v>0</v>
      </c>
      <c r="F124" s="3">
        <v>0</v>
      </c>
      <c r="G124" s="3">
        <v>13.61</v>
      </c>
      <c r="H124" s="3" t="s">
        <v>126</v>
      </c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39.06</v>
      </c>
      <c r="G125" s="3">
        <v>31.32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4.93</v>
      </c>
      <c r="G126" s="3">
        <v>8.73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14.66</v>
      </c>
      <c r="G127" s="3">
        <v>52.57</v>
      </c>
      <c r="H127" s="3"/>
    </row>
    <row r="128" spans="1:8" ht="11.25" customHeight="1" x14ac:dyDescent="0.2">
      <c r="A128" s="3" t="s">
        <v>154</v>
      </c>
      <c r="B128" s="3">
        <v>1</v>
      </c>
      <c r="C128" s="3" t="s">
        <v>126</v>
      </c>
      <c r="D128" s="3" t="s">
        <v>17</v>
      </c>
      <c r="E128" s="3">
        <v>0</v>
      </c>
      <c r="F128" s="3">
        <v>0</v>
      </c>
      <c r="G128" s="3">
        <v>4.63</v>
      </c>
      <c r="H128" s="3" t="s">
        <v>126</v>
      </c>
    </row>
    <row r="129" spans="1:8" ht="11.25" customHeight="1" x14ac:dyDescent="0.2">
      <c r="A129" s="3" t="s">
        <v>155</v>
      </c>
      <c r="B129" s="3">
        <v>1</v>
      </c>
      <c r="C129" s="3" t="s">
        <v>126</v>
      </c>
      <c r="D129" s="3" t="s">
        <v>17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156</v>
      </c>
      <c r="B130" s="3">
        <v>1</v>
      </c>
      <c r="C130" s="3" t="s">
        <v>157</v>
      </c>
      <c r="D130" s="3" t="s">
        <v>17</v>
      </c>
      <c r="E130" s="3">
        <v>0</v>
      </c>
      <c r="F130" s="3">
        <v>0</v>
      </c>
      <c r="G130" s="3">
        <v>0</v>
      </c>
      <c r="H130" s="3" t="s">
        <v>157</v>
      </c>
    </row>
    <row r="131" spans="1:8" ht="11.25" customHeight="1" x14ac:dyDescent="0.2">
      <c r="A131" s="3" t="s">
        <v>158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61.14</v>
      </c>
      <c r="H131" s="3" t="s">
        <v>126</v>
      </c>
    </row>
    <row r="132" spans="1:8" ht="11.25" customHeight="1" x14ac:dyDescent="0.2">
      <c r="A132" s="3" t="s">
        <v>159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42.8</v>
      </c>
      <c r="H132" s="3" t="s">
        <v>126</v>
      </c>
    </row>
    <row r="133" spans="1:8" ht="11.25" customHeight="1" x14ac:dyDescent="0.2">
      <c r="A133" s="3" t="s">
        <v>160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52.41</v>
      </c>
      <c r="H133" s="3" t="s">
        <v>126</v>
      </c>
    </row>
    <row r="134" spans="1:8" ht="11.25" customHeight="1" x14ac:dyDescent="0.2">
      <c r="A134" s="3" t="s">
        <v>161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44.54</v>
      </c>
      <c r="H134" s="3" t="s">
        <v>126</v>
      </c>
    </row>
    <row r="135" spans="1:8" ht="11.25" customHeight="1" x14ac:dyDescent="0.2">
      <c r="A135" s="3" t="s">
        <v>162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26.2</v>
      </c>
      <c r="H135" s="3" t="s">
        <v>126</v>
      </c>
    </row>
    <row r="136" spans="1:8" ht="11.25" customHeight="1" x14ac:dyDescent="0.2">
      <c r="A136" s="3" t="s">
        <v>163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7.86</v>
      </c>
      <c r="H136" s="3" t="s">
        <v>126</v>
      </c>
    </row>
    <row r="137" spans="1:8" ht="11.25" customHeight="1" x14ac:dyDescent="0.2">
      <c r="A137" s="6" t="s">
        <v>51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45</v>
      </c>
      <c r="E138" s="3">
        <v>0</v>
      </c>
      <c r="F138" s="3">
        <v>0</v>
      </c>
      <c r="G138" s="3">
        <v>9.61</v>
      </c>
      <c r="H138" s="3"/>
    </row>
    <row r="139" spans="1:8" ht="11.25" customHeight="1" x14ac:dyDescent="0.2">
      <c r="A139" s="3" t="s">
        <v>165</v>
      </c>
      <c r="B139" s="3">
        <v>1</v>
      </c>
      <c r="C139" s="3" t="s">
        <v>10</v>
      </c>
      <c r="D139" s="3" t="s">
        <v>45</v>
      </c>
      <c r="E139" s="3">
        <v>0</v>
      </c>
      <c r="F139" s="3">
        <v>0</v>
      </c>
      <c r="G139" s="3">
        <v>14.5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45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45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45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45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45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45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45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45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45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45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45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45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45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45</v>
      </c>
      <c r="E153" s="3">
        <v>0</v>
      </c>
      <c r="F153" s="3">
        <v>0</v>
      </c>
      <c r="G153" s="3">
        <v>26.2</v>
      </c>
      <c r="H153" s="3"/>
    </row>
    <row r="154" spans="1:8" ht="11.25" customHeight="1" x14ac:dyDescent="0.2">
      <c r="A154" s="3" t="s">
        <v>180</v>
      </c>
      <c r="B154" s="3">
        <v>1</v>
      </c>
      <c r="C154" s="3" t="s">
        <v>10</v>
      </c>
      <c r="D154" s="3" t="s">
        <v>45</v>
      </c>
      <c r="E154" s="3">
        <v>0</v>
      </c>
      <c r="F154" s="3">
        <v>0</v>
      </c>
      <c r="G154" s="3">
        <v>4.37</v>
      </c>
      <c r="H154" s="3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546.79000000000008</v>
      </c>
      <c r="H155" s="3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183</v>
      </c>
      <c r="B157" s="3">
        <v>366</v>
      </c>
      <c r="C157" s="3" t="s">
        <v>10</v>
      </c>
      <c r="D157" s="3" t="s">
        <v>17</v>
      </c>
      <c r="E157" s="3">
        <v>4</v>
      </c>
      <c r="F157" s="3">
        <v>186.86</v>
      </c>
      <c r="G157" s="17">
        <f t="shared" ref="G157" si="12">ROUND(E157*F157*B157/1000,2)</f>
        <v>273.56</v>
      </c>
      <c r="H157" s="3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8">
        <f>SUM(G157)</f>
        <v>273.56</v>
      </c>
      <c r="H158" s="3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187</v>
      </c>
      <c r="B161" s="3">
        <v>12</v>
      </c>
      <c r="C161" s="3" t="s">
        <v>149</v>
      </c>
      <c r="D161" s="3" t="s">
        <v>71</v>
      </c>
      <c r="E161" s="3">
        <v>2</v>
      </c>
      <c r="F161" s="3">
        <v>10216.19</v>
      </c>
      <c r="G161" s="17">
        <f t="shared" ref="G161" si="13">ROUND(E161*F161*B161/1000,2)</f>
        <v>245.19</v>
      </c>
      <c r="H161" s="3" t="s">
        <v>21</v>
      </c>
    </row>
    <row r="162" spans="1:8" ht="11.25" customHeight="1" x14ac:dyDescent="0.2">
      <c r="A162" s="3" t="s">
        <v>188</v>
      </c>
      <c r="B162" s="3">
        <v>1</v>
      </c>
      <c r="C162" s="3" t="s">
        <v>10</v>
      </c>
      <c r="D162" s="3" t="s">
        <v>71</v>
      </c>
      <c r="E162" s="3">
        <v>0</v>
      </c>
      <c r="F162" s="3">
        <v>0</v>
      </c>
      <c r="G162" s="3">
        <v>0</v>
      </c>
      <c r="H162" s="3" t="s">
        <v>40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18">
        <f>SUM(G160:G162)</f>
        <v>245.19</v>
      </c>
      <c r="H163" s="3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17">
        <v>11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10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18">
        <f>SUM(G165:G167)</f>
        <v>11</v>
      </c>
      <c r="H168" s="3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 t="s">
        <v>23</v>
      </c>
    </row>
    <row r="171" spans="1:8" ht="11.25" customHeight="1" x14ac:dyDescent="0.2">
      <c r="A171" s="3" t="s">
        <v>198</v>
      </c>
      <c r="B171" s="3">
        <v>0</v>
      </c>
      <c r="C171" s="3" t="s">
        <v>197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199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201</v>
      </c>
      <c r="B174" s="3">
        <v>366</v>
      </c>
      <c r="C174" s="3" t="s">
        <v>202</v>
      </c>
      <c r="D174" s="3" t="s">
        <v>71</v>
      </c>
      <c r="E174" s="3">
        <v>0</v>
      </c>
      <c r="F174" s="3">
        <v>0</v>
      </c>
      <c r="G174" s="3">
        <v>30.72</v>
      </c>
      <c r="H174" s="3" t="s">
        <v>202</v>
      </c>
    </row>
    <row r="175" spans="1:8" ht="11.25" customHeight="1" x14ac:dyDescent="0.2">
      <c r="A175" s="3" t="s">
        <v>203</v>
      </c>
      <c r="B175" s="3">
        <v>366</v>
      </c>
      <c r="C175" s="3" t="s">
        <v>202</v>
      </c>
      <c r="D175" s="3" t="s">
        <v>71</v>
      </c>
      <c r="E175" s="3">
        <v>0</v>
      </c>
      <c r="F175" s="3">
        <v>0</v>
      </c>
      <c r="G175" s="3">
        <v>4.1900000000000004</v>
      </c>
      <c r="H175" s="3" t="s">
        <v>202</v>
      </c>
    </row>
    <row r="176" spans="1:8" ht="11.25" customHeight="1" x14ac:dyDescent="0.2">
      <c r="A176" s="6" t="s">
        <v>204</v>
      </c>
      <c r="B176" s="7"/>
      <c r="C176" s="7"/>
      <c r="D176" s="7"/>
      <c r="E176" s="7"/>
      <c r="F176" s="8"/>
      <c r="G176" s="9">
        <f>SUM(G174:G175)</f>
        <v>34.909999999999997</v>
      </c>
      <c r="H176" s="3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206</v>
      </c>
      <c r="B178" s="3">
        <v>366</v>
      </c>
      <c r="C178" s="3" t="s">
        <v>131</v>
      </c>
      <c r="D178" s="3"/>
      <c r="E178" s="3">
        <v>0</v>
      </c>
      <c r="F178" s="3">
        <v>0</v>
      </c>
      <c r="G178" s="3">
        <v>170.9</v>
      </c>
      <c r="H178" s="3"/>
    </row>
    <row r="179" spans="1:8" ht="11.25" customHeight="1" x14ac:dyDescent="0.2">
      <c r="A179" s="6" t="s">
        <v>207</v>
      </c>
      <c r="B179" s="7"/>
      <c r="C179" s="7"/>
      <c r="D179" s="7"/>
      <c r="E179" s="7"/>
      <c r="F179" s="8"/>
      <c r="G179" s="9">
        <f>SUM(G178)</f>
        <v>170.9</v>
      </c>
      <c r="H179" s="3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51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209</v>
      </c>
      <c r="B182" s="3">
        <v>366</v>
      </c>
      <c r="C182" s="3" t="s">
        <v>10</v>
      </c>
      <c r="D182" s="3" t="s">
        <v>45</v>
      </c>
      <c r="E182" s="3">
        <v>0</v>
      </c>
      <c r="F182" s="3">
        <v>0</v>
      </c>
      <c r="G182" s="3">
        <v>70.64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131</v>
      </c>
      <c r="D183" s="3" t="s">
        <v>45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211</v>
      </c>
      <c r="B184" s="3">
        <v>0</v>
      </c>
      <c r="C184" s="3" t="s">
        <v>131</v>
      </c>
      <c r="D184" s="3" t="s">
        <v>45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212</v>
      </c>
      <c r="B185" s="7"/>
      <c r="C185" s="7"/>
      <c r="D185" s="7"/>
      <c r="E185" s="7"/>
      <c r="F185" s="8"/>
      <c r="G185" s="9">
        <f>SUM(G182:G184)</f>
        <v>70.64</v>
      </c>
      <c r="H185" s="3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214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9.35</v>
      </c>
      <c r="H187" s="3" t="s">
        <v>23</v>
      </c>
    </row>
    <row r="188" spans="1:8" ht="11.25" customHeight="1" x14ac:dyDescent="0.2">
      <c r="A188" s="3" t="s">
        <v>215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">
        <v>4.6900000000000004</v>
      </c>
      <c r="H188" s="3"/>
    </row>
    <row r="189" spans="1:8" ht="11.25" customHeight="1" x14ac:dyDescent="0.2">
      <c r="A189" s="3" t="s">
        <v>216</v>
      </c>
      <c r="B189" s="3">
        <v>1</v>
      </c>
      <c r="C189" s="3" t="s">
        <v>217</v>
      </c>
      <c r="D189" s="3" t="s">
        <v>17</v>
      </c>
      <c r="E189" s="3">
        <v>0</v>
      </c>
      <c r="F189" s="3">
        <v>0</v>
      </c>
      <c r="G189" s="3">
        <v>0</v>
      </c>
      <c r="H189" s="3" t="s">
        <v>218</v>
      </c>
    </row>
    <row r="190" spans="1:8" ht="11.25" customHeight="1" x14ac:dyDescent="0.2">
      <c r="A190" s="6" t="s">
        <v>51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219</v>
      </c>
      <c r="B191" s="3">
        <v>0</v>
      </c>
      <c r="C191" s="3" t="s">
        <v>131</v>
      </c>
      <c r="D191" s="3" t="s">
        <v>45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131</v>
      </c>
      <c r="D192" s="3" t="s">
        <v>45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221</v>
      </c>
      <c r="B193" s="3">
        <v>0</v>
      </c>
      <c r="C193" s="3" t="s">
        <v>131</v>
      </c>
      <c r="D193" s="3" t="s">
        <v>45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8"/>
      <c r="G194" s="9">
        <f>SUM(G187:G193)</f>
        <v>14.04</v>
      </c>
      <c r="H194" s="3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224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225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226</v>
      </c>
    </row>
    <row r="198" spans="1:8" ht="11.25" customHeight="1" x14ac:dyDescent="0.2">
      <c r="A198" s="3" t="s">
        <v>227</v>
      </c>
      <c r="B198" s="3">
        <v>0</v>
      </c>
      <c r="C198" s="3" t="s">
        <v>197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228</v>
      </c>
      <c r="B199" s="3">
        <v>0</v>
      </c>
      <c r="C199" s="3" t="s">
        <v>197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0</v>
      </c>
      <c r="C201" s="3" t="s">
        <v>197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231</v>
      </c>
      <c r="B202" s="3">
        <v>0</v>
      </c>
      <c r="C202" s="3" t="s">
        <v>197</v>
      </c>
      <c r="D202" s="3" t="s">
        <v>17</v>
      </c>
      <c r="E202" s="3">
        <v>0</v>
      </c>
      <c r="F202" s="3">
        <v>0</v>
      </c>
      <c r="G202" s="3">
        <v>0</v>
      </c>
      <c r="H202" s="3" t="s">
        <v>23</v>
      </c>
    </row>
    <row r="203" spans="1:8" ht="11.25" customHeight="1" x14ac:dyDescent="0.2">
      <c r="A203" s="3" t="s">
        <v>232</v>
      </c>
      <c r="B203" s="3">
        <v>0</v>
      </c>
      <c r="C203" s="3" t="s">
        <v>197</v>
      </c>
      <c r="D203" s="3" t="s">
        <v>71</v>
      </c>
      <c r="E203" s="3">
        <v>0</v>
      </c>
      <c r="F203" s="3">
        <v>0</v>
      </c>
      <c r="G203" s="3">
        <v>0</v>
      </c>
      <c r="H203" s="3" t="s">
        <v>233</v>
      </c>
    </row>
    <row r="204" spans="1:8" ht="11.25" customHeight="1" x14ac:dyDescent="0.2">
      <c r="A204" s="3" t="s">
        <v>234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46</v>
      </c>
    </row>
    <row r="205" spans="1:8" ht="11.25" customHeight="1" x14ac:dyDescent="0.2">
      <c r="A205" s="3" t="s">
        <v>235</v>
      </c>
      <c r="B205" s="3">
        <v>0</v>
      </c>
      <c r="C205" s="3" t="s">
        <v>197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ht="11.25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20">
        <f>G37+G42+G45+G109+G155+G158+G163+G168+G172+G176+G179+G185+G194+G206+G4</f>
        <v>2706.62</v>
      </c>
      <c r="H207" s="3"/>
    </row>
    <row r="210" spans="1:8" ht="11.25" customHeight="1" x14ac:dyDescent="0.2">
      <c r="E210" s="4" t="s">
        <v>241</v>
      </c>
      <c r="F210" s="4">
        <f>(25.51*6+26.53*6)/12</f>
        <v>26.02</v>
      </c>
      <c r="G210" s="13">
        <f>G208*1000/F211/12</f>
        <v>0</v>
      </c>
      <c r="H210" s="14">
        <f>G211-G207</f>
        <v>1.2160000001131266E-3</v>
      </c>
    </row>
    <row r="211" spans="1:8" ht="11.25" customHeight="1" x14ac:dyDescent="0.2">
      <c r="E211" s="4" t="s">
        <v>242</v>
      </c>
      <c r="F211" s="4">
        <v>8668.4</v>
      </c>
      <c r="G211" s="13">
        <f>F211*F210*12/1000</f>
        <v>2706.621216</v>
      </c>
    </row>
    <row r="212" spans="1:8" ht="11.25" customHeight="1" x14ac:dyDescent="0.2">
      <c r="G212" s="13"/>
    </row>
    <row r="213" spans="1:8" ht="11.25" customHeight="1" x14ac:dyDescent="0.2">
      <c r="F213" s="4" t="s">
        <v>243</v>
      </c>
      <c r="G213" s="13">
        <f>G211-G207</f>
        <v>1.2160000001131266E-3</v>
      </c>
      <c r="H213" s="12">
        <f>G215-G208</f>
        <v>2435.9590944000001</v>
      </c>
    </row>
    <row r="214" spans="1:8" ht="11.25" customHeight="1" x14ac:dyDescent="0.2">
      <c r="G214" s="13"/>
    </row>
    <row r="215" spans="1:8" ht="11.25" customHeight="1" x14ac:dyDescent="0.2">
      <c r="G215" s="13">
        <f>G211*0.9</f>
        <v>2435.9590944000001</v>
      </c>
    </row>
    <row r="216" spans="1:8" ht="11.25" customHeight="1" x14ac:dyDescent="0.2">
      <c r="F216" s="4" t="s">
        <v>244</v>
      </c>
      <c r="G216" s="13">
        <f>G211*0.1</f>
        <v>270.66212160000003</v>
      </c>
    </row>
    <row r="217" spans="1:8" ht="11.25" customHeight="1" x14ac:dyDescent="0.2">
      <c r="G217" s="13">
        <f>SUM(G215:G216)</f>
        <v>2706.621216</v>
      </c>
    </row>
    <row r="220" spans="1:8" ht="11.25" customHeight="1" x14ac:dyDescent="0.2">
      <c r="A220" s="27"/>
      <c r="B220" s="27"/>
      <c r="C220" s="27"/>
      <c r="D220" s="27"/>
      <c r="E220" s="27"/>
      <c r="G220" s="27"/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topLeftCell="A174" workbookViewId="0">
      <selection activeCell="G88" sqref="G88"/>
    </sheetView>
  </sheetViews>
  <sheetFormatPr defaultRowHeight="11.25" customHeight="1" x14ac:dyDescent="0.2"/>
  <cols>
    <col min="1" max="1" width="39.5703125" style="4" customWidth="1"/>
    <col min="2" max="2" width="5.140625" style="4" customWidth="1"/>
    <col min="3" max="3" width="16.42578125" style="4" customWidth="1"/>
    <col min="4" max="4" width="7.5703125" style="4" customWidth="1"/>
    <col min="5" max="5" width="8" style="4" customWidth="1"/>
    <col min="6" max="6" width="9.140625" style="4"/>
    <col min="7" max="7" width="10" style="4" bestFit="1" customWidth="1"/>
    <col min="8" max="8" width="14.5703125" style="4" customWidth="1"/>
    <col min="9" max="9" width="32.5703125" style="4" customWidth="1"/>
    <col min="10" max="16384" width="9.140625" style="4"/>
  </cols>
  <sheetData>
    <row r="1" spans="1:10" s="1" customFormat="1" ht="11.25" customHeight="1" x14ac:dyDescent="0.25">
      <c r="A1" s="28" t="s">
        <v>246</v>
      </c>
    </row>
    <row r="2" spans="1:10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</row>
    <row r="3" spans="1:10" ht="11.25" customHeight="1" x14ac:dyDescent="0.2">
      <c r="A3" s="23" t="s">
        <v>1</v>
      </c>
      <c r="B3" s="40" t="s">
        <v>2</v>
      </c>
      <c r="C3" s="42"/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</row>
    <row r="4" spans="1:10" ht="11.25" customHeight="1" x14ac:dyDescent="0.2">
      <c r="A4" s="19" t="s">
        <v>245</v>
      </c>
      <c r="B4" s="24"/>
      <c r="C4" s="24"/>
      <c r="D4" s="23"/>
      <c r="E4" s="23"/>
      <c r="F4" s="23"/>
      <c r="G4" s="23">
        <v>270.66000000000003</v>
      </c>
      <c r="H4" s="23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154</v>
      </c>
      <c r="F6" s="29">
        <v>2.65</v>
      </c>
      <c r="G6" s="17">
        <f t="shared" ref="G6:G23" si="0">ROUND(E6*F6*B6/1000,2)</f>
        <v>122.43</v>
      </c>
      <c r="H6" s="3" t="s">
        <v>12</v>
      </c>
      <c r="I6" s="3" t="s">
        <v>9</v>
      </c>
      <c r="J6" s="29">
        <v>2.65</v>
      </c>
    </row>
    <row r="7" spans="1:10" ht="11.25" customHeight="1" x14ac:dyDescent="0.2">
      <c r="A7" s="3" t="s">
        <v>13</v>
      </c>
      <c r="B7" s="3">
        <v>52</v>
      </c>
      <c r="C7" s="3" t="s">
        <v>10</v>
      </c>
      <c r="D7" s="3" t="s">
        <v>11</v>
      </c>
      <c r="E7" s="3">
        <v>1155</v>
      </c>
      <c r="F7" s="30">
        <v>2.3199999999999998</v>
      </c>
      <c r="G7" s="17">
        <f t="shared" si="0"/>
        <v>139.34</v>
      </c>
      <c r="H7" s="3" t="s">
        <v>14</v>
      </c>
      <c r="I7" s="3" t="s">
        <v>13</v>
      </c>
      <c r="J7" s="30">
        <v>2.3199999999999998</v>
      </c>
    </row>
    <row r="8" spans="1:10" ht="11.25" customHeight="1" x14ac:dyDescent="0.2">
      <c r="A8" s="3" t="s">
        <v>15</v>
      </c>
      <c r="B8" s="3">
        <v>300</v>
      </c>
      <c r="C8" s="3" t="s">
        <v>10</v>
      </c>
      <c r="D8" s="3" t="s">
        <v>11</v>
      </c>
      <c r="E8" s="3">
        <v>32</v>
      </c>
      <c r="F8" s="30">
        <v>3.58</v>
      </c>
      <c r="G8" s="17">
        <f t="shared" si="0"/>
        <v>34.369999999999997</v>
      </c>
      <c r="H8" s="3" t="s">
        <v>14</v>
      </c>
      <c r="I8" s="3" t="s">
        <v>15</v>
      </c>
      <c r="J8" s="30">
        <v>3.58</v>
      </c>
    </row>
    <row r="9" spans="1:10" ht="11.25" customHeight="1" x14ac:dyDescent="0.2">
      <c r="A9" s="3" t="s">
        <v>16</v>
      </c>
      <c r="B9" s="3">
        <v>52</v>
      </c>
      <c r="C9" s="3" t="s">
        <v>251</v>
      </c>
      <c r="D9" s="3" t="s">
        <v>17</v>
      </c>
      <c r="E9" s="3">
        <v>32</v>
      </c>
      <c r="F9" s="30">
        <v>22.39</v>
      </c>
      <c r="G9" s="17">
        <f t="shared" si="0"/>
        <v>37.26</v>
      </c>
      <c r="H9" s="3" t="s">
        <v>12</v>
      </c>
      <c r="I9" s="3" t="s">
        <v>16</v>
      </c>
      <c r="J9" s="30">
        <v>22.39</v>
      </c>
    </row>
    <row r="10" spans="1:10" ht="11.25" customHeight="1" x14ac:dyDescent="0.2">
      <c r="A10" s="3" t="s">
        <v>18</v>
      </c>
      <c r="B10" s="3">
        <v>300</v>
      </c>
      <c r="C10" s="3" t="s">
        <v>10</v>
      </c>
      <c r="D10" s="3" t="s">
        <v>11</v>
      </c>
      <c r="E10" s="3">
        <v>8</v>
      </c>
      <c r="F10" s="30">
        <v>3.81</v>
      </c>
      <c r="G10" s="17">
        <f t="shared" si="0"/>
        <v>9.14</v>
      </c>
      <c r="H10" s="3" t="s">
        <v>12</v>
      </c>
      <c r="I10" s="3" t="s">
        <v>18</v>
      </c>
      <c r="J10" s="30">
        <v>3.81</v>
      </c>
    </row>
    <row r="11" spans="1:10" ht="11.25" customHeight="1" x14ac:dyDescent="0.2">
      <c r="A11" s="3" t="s">
        <v>19</v>
      </c>
      <c r="B11" s="3">
        <v>1</v>
      </c>
      <c r="C11" s="3" t="s">
        <v>20</v>
      </c>
      <c r="D11" s="3" t="s">
        <v>11</v>
      </c>
      <c r="E11" s="3">
        <v>0</v>
      </c>
      <c r="F11" s="30"/>
      <c r="G11" s="17">
        <f t="shared" si="0"/>
        <v>0</v>
      </c>
      <c r="H11" s="3" t="s">
        <v>21</v>
      </c>
      <c r="I11" s="3" t="s">
        <v>19</v>
      </c>
      <c r="J11" s="30"/>
    </row>
    <row r="12" spans="1:10" ht="11.25" customHeight="1" x14ac:dyDescent="0.2">
      <c r="A12" s="3" t="s">
        <v>22</v>
      </c>
      <c r="B12" s="3">
        <v>1</v>
      </c>
      <c r="C12" s="3" t="s">
        <v>10</v>
      </c>
      <c r="D12" s="3" t="s">
        <v>17</v>
      </c>
      <c r="E12" s="3">
        <v>72</v>
      </c>
      <c r="F12" s="30">
        <v>9.76</v>
      </c>
      <c r="G12" s="17">
        <f t="shared" si="0"/>
        <v>0.7</v>
      </c>
      <c r="H12" s="3" t="s">
        <v>23</v>
      </c>
      <c r="I12" s="3" t="s">
        <v>22</v>
      </c>
      <c r="J12" s="30">
        <v>9.76</v>
      </c>
    </row>
    <row r="13" spans="1:10" ht="11.25" customHeight="1" x14ac:dyDescent="0.2">
      <c r="A13" s="3" t="s">
        <v>24</v>
      </c>
      <c r="B13" s="3">
        <v>1</v>
      </c>
      <c r="C13" s="3" t="s">
        <v>10</v>
      </c>
      <c r="D13" s="3" t="s">
        <v>17</v>
      </c>
      <c r="E13" s="3">
        <v>6500</v>
      </c>
      <c r="F13" s="29">
        <v>3.25</v>
      </c>
      <c r="G13" s="17">
        <f t="shared" si="0"/>
        <v>21.13</v>
      </c>
      <c r="H13" s="3" t="s">
        <v>23</v>
      </c>
      <c r="I13" s="3" t="s">
        <v>24</v>
      </c>
      <c r="J13" s="29">
        <v>3.25</v>
      </c>
    </row>
    <row r="14" spans="1:10" ht="11.25" customHeight="1" x14ac:dyDescent="0.2">
      <c r="A14" s="3" t="s">
        <v>25</v>
      </c>
      <c r="B14" s="3">
        <v>1</v>
      </c>
      <c r="C14" s="3" t="s">
        <v>10</v>
      </c>
      <c r="D14" s="3" t="s">
        <v>17</v>
      </c>
      <c r="E14" s="3">
        <v>250</v>
      </c>
      <c r="F14" s="30">
        <v>2.0299999999999998</v>
      </c>
      <c r="G14" s="17">
        <f t="shared" si="0"/>
        <v>0.51</v>
      </c>
      <c r="H14" s="3" t="s">
        <v>23</v>
      </c>
      <c r="I14" s="3" t="s">
        <v>25</v>
      </c>
      <c r="J14" s="30">
        <v>2.0299999999999998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17</v>
      </c>
      <c r="E15" s="3">
        <v>44</v>
      </c>
      <c r="F15" s="30">
        <v>4.75</v>
      </c>
      <c r="G15" s="17">
        <f t="shared" si="0"/>
        <v>0.21</v>
      </c>
      <c r="H15" s="3" t="s">
        <v>23</v>
      </c>
      <c r="I15" s="3" t="s">
        <v>26</v>
      </c>
      <c r="J15" s="30">
        <v>4.75</v>
      </c>
    </row>
    <row r="16" spans="1:10" ht="11.25" customHeight="1" x14ac:dyDescent="0.2">
      <c r="A16" s="3" t="s">
        <v>27</v>
      </c>
      <c r="B16" s="3">
        <v>2</v>
      </c>
      <c r="C16" s="3" t="s">
        <v>10</v>
      </c>
      <c r="D16" s="3" t="s">
        <v>11</v>
      </c>
      <c r="E16" s="3">
        <v>18.5</v>
      </c>
      <c r="F16" s="30">
        <v>4.7300000000000004</v>
      </c>
      <c r="G16" s="17">
        <f t="shared" si="0"/>
        <v>0.18</v>
      </c>
      <c r="H16" s="3" t="s">
        <v>28</v>
      </c>
      <c r="I16" s="3" t="s">
        <v>27</v>
      </c>
      <c r="J16" s="30">
        <v>4.7300000000000004</v>
      </c>
    </row>
    <row r="17" spans="1:10" ht="11.25" customHeight="1" x14ac:dyDescent="0.2">
      <c r="A17" s="3" t="s">
        <v>29</v>
      </c>
      <c r="B17" s="3">
        <v>1</v>
      </c>
      <c r="C17" s="3" t="s">
        <v>10</v>
      </c>
      <c r="D17" s="3" t="s">
        <v>17</v>
      </c>
      <c r="E17" s="3">
        <v>0</v>
      </c>
      <c r="F17" s="30">
        <v>4.54</v>
      </c>
      <c r="G17" s="17">
        <f t="shared" si="0"/>
        <v>0</v>
      </c>
      <c r="H17" s="3" t="s">
        <v>23</v>
      </c>
      <c r="I17" s="3" t="s">
        <v>29</v>
      </c>
      <c r="J17" s="30">
        <v>4.54</v>
      </c>
    </row>
    <row r="18" spans="1:10" ht="11.25" customHeight="1" x14ac:dyDescent="0.2">
      <c r="A18" s="3" t="s">
        <v>30</v>
      </c>
      <c r="B18" s="3">
        <v>1</v>
      </c>
      <c r="C18" s="3" t="s">
        <v>10</v>
      </c>
      <c r="D18" s="3" t="s">
        <v>11</v>
      </c>
      <c r="E18" s="3">
        <v>0</v>
      </c>
      <c r="F18" s="29">
        <v>3.06</v>
      </c>
      <c r="G18" s="17">
        <f t="shared" si="0"/>
        <v>0</v>
      </c>
      <c r="H18" s="3" t="s">
        <v>23</v>
      </c>
      <c r="I18" s="3" t="s">
        <v>30</v>
      </c>
      <c r="J18" s="29">
        <v>3.06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17</v>
      </c>
      <c r="E19" s="3">
        <v>22</v>
      </c>
      <c r="F19" s="30">
        <v>2.92</v>
      </c>
      <c r="G19" s="17">
        <f t="shared" si="0"/>
        <v>0.06</v>
      </c>
      <c r="H19" s="3" t="s">
        <v>23</v>
      </c>
      <c r="I19" s="3" t="s">
        <v>31</v>
      </c>
      <c r="J19" s="30">
        <v>2.92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17</v>
      </c>
      <c r="E20" s="3">
        <v>736</v>
      </c>
      <c r="F20" s="30">
        <v>5.87</v>
      </c>
      <c r="G20" s="17">
        <f t="shared" si="0"/>
        <v>4.32</v>
      </c>
      <c r="H20" s="3" t="s">
        <v>28</v>
      </c>
      <c r="I20" s="3" t="s">
        <v>32</v>
      </c>
      <c r="J20" s="30">
        <v>5.87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17</v>
      </c>
      <c r="E21" s="3">
        <v>16</v>
      </c>
      <c r="F21" s="30">
        <v>2.92</v>
      </c>
      <c r="G21" s="17">
        <f t="shared" si="0"/>
        <v>0.05</v>
      </c>
      <c r="H21" s="3" t="s">
        <v>23</v>
      </c>
      <c r="I21" s="3" t="s">
        <v>33</v>
      </c>
      <c r="J21" s="30">
        <v>2.92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17</v>
      </c>
      <c r="E22" s="3">
        <v>136</v>
      </c>
      <c r="F22" s="30">
        <v>2.37</v>
      </c>
      <c r="G22" s="17">
        <f t="shared" si="0"/>
        <v>0.32</v>
      </c>
      <c r="H22" s="3" t="s">
        <v>23</v>
      </c>
      <c r="I22" s="3" t="s">
        <v>34</v>
      </c>
      <c r="J22" s="30">
        <v>2.37</v>
      </c>
    </row>
    <row r="23" spans="1:10" ht="11.25" customHeight="1" x14ac:dyDescent="0.2">
      <c r="A23" s="3" t="s">
        <v>35</v>
      </c>
      <c r="B23" s="3">
        <v>2</v>
      </c>
      <c r="C23" s="3" t="s">
        <v>10</v>
      </c>
      <c r="D23" s="3" t="s">
        <v>11</v>
      </c>
      <c r="E23" s="3">
        <v>840</v>
      </c>
      <c r="F23" s="30">
        <v>2.3199999999999998</v>
      </c>
      <c r="G23" s="17">
        <f t="shared" si="0"/>
        <v>3.9</v>
      </c>
      <c r="H23" s="3" t="s">
        <v>28</v>
      </c>
      <c r="I23" s="3" t="s">
        <v>35</v>
      </c>
      <c r="J23" s="30">
        <v>2.3199999999999998</v>
      </c>
    </row>
    <row r="24" spans="1:10" ht="11.25" customHeight="1" x14ac:dyDescent="0.2">
      <c r="A24" s="6" t="s">
        <v>36</v>
      </c>
      <c r="B24" s="7"/>
      <c r="C24" s="7"/>
      <c r="D24" s="7"/>
      <c r="E24" s="7"/>
      <c r="F24" s="23"/>
      <c r="G24" s="16"/>
      <c r="H24" s="8"/>
      <c r="I24" s="24" t="s">
        <v>36</v>
      </c>
      <c r="J24" s="23"/>
    </row>
    <row r="25" spans="1:10" ht="11.25" customHeight="1" x14ac:dyDescent="0.2">
      <c r="A25" s="3" t="s">
        <v>37</v>
      </c>
      <c r="B25" s="3">
        <v>5</v>
      </c>
      <c r="C25" s="3" t="s">
        <v>38</v>
      </c>
      <c r="D25" s="3" t="s">
        <v>39</v>
      </c>
      <c r="E25" s="3">
        <v>0</v>
      </c>
      <c r="F25" s="31">
        <v>0</v>
      </c>
      <c r="G25" s="16">
        <f t="shared" ref="G25:G29" si="1">E25*F25*B25/1000</f>
        <v>0</v>
      </c>
      <c r="H25" s="3" t="s">
        <v>40</v>
      </c>
      <c r="I25" s="3" t="s">
        <v>37</v>
      </c>
      <c r="J25" s="31">
        <v>0</v>
      </c>
    </row>
    <row r="26" spans="1:10" ht="11.25" customHeight="1" x14ac:dyDescent="0.2">
      <c r="A26" s="3" t="s">
        <v>41</v>
      </c>
      <c r="B26" s="3">
        <v>5</v>
      </c>
      <c r="C26" s="3" t="s">
        <v>38</v>
      </c>
      <c r="D26" s="3" t="s">
        <v>17</v>
      </c>
      <c r="E26" s="3">
        <v>2</v>
      </c>
      <c r="F26" s="31">
        <v>50.76</v>
      </c>
      <c r="G26" s="17">
        <f>ROUND(E26*F26/1000,2)</f>
        <v>0.1</v>
      </c>
      <c r="H26" s="3" t="s">
        <v>40</v>
      </c>
      <c r="I26" s="3" t="s">
        <v>41</v>
      </c>
      <c r="J26" s="31">
        <v>50.76</v>
      </c>
    </row>
    <row r="27" spans="1:10" ht="11.25" customHeight="1" x14ac:dyDescent="0.2">
      <c r="A27" s="6" t="s">
        <v>42</v>
      </c>
      <c r="B27" s="7"/>
      <c r="C27" s="7"/>
      <c r="D27" s="7"/>
      <c r="E27" s="7"/>
      <c r="F27" s="23"/>
      <c r="G27" s="16"/>
      <c r="H27" s="8"/>
      <c r="I27" s="24" t="s">
        <v>42</v>
      </c>
      <c r="J27" s="23"/>
    </row>
    <row r="28" spans="1:10" ht="11.25" customHeight="1" x14ac:dyDescent="0.2">
      <c r="A28" s="3" t="s">
        <v>43</v>
      </c>
      <c r="B28" s="3">
        <v>5</v>
      </c>
      <c r="C28" s="3" t="s">
        <v>44</v>
      </c>
      <c r="D28" s="3" t="s">
        <v>45</v>
      </c>
      <c r="E28" s="3">
        <v>0</v>
      </c>
      <c r="F28" s="31">
        <v>0</v>
      </c>
      <c r="G28" s="3">
        <v>12.79</v>
      </c>
      <c r="H28" s="3" t="s">
        <v>46</v>
      </c>
      <c r="I28" s="3" t="s">
        <v>43</v>
      </c>
      <c r="J28" s="31">
        <v>0</v>
      </c>
    </row>
    <row r="29" spans="1:10" ht="11.25" customHeight="1" x14ac:dyDescent="0.2">
      <c r="A29" s="3" t="s">
        <v>47</v>
      </c>
      <c r="B29" s="3">
        <v>5</v>
      </c>
      <c r="C29" s="3" t="s">
        <v>38</v>
      </c>
      <c r="D29" s="3" t="s">
        <v>45</v>
      </c>
      <c r="E29" s="3">
        <v>0</v>
      </c>
      <c r="F29" s="31">
        <v>0</v>
      </c>
      <c r="G29" s="16">
        <f t="shared" si="1"/>
        <v>0</v>
      </c>
      <c r="H29" s="3" t="s">
        <v>48</v>
      </c>
      <c r="I29" s="3" t="s">
        <v>47</v>
      </c>
      <c r="J29" s="31">
        <v>0</v>
      </c>
    </row>
    <row r="30" spans="1:10" ht="11.25" customHeight="1" x14ac:dyDescent="0.2">
      <c r="A30" s="3" t="s">
        <v>49</v>
      </c>
      <c r="B30" s="3">
        <v>1</v>
      </c>
      <c r="C30" s="3" t="s">
        <v>10</v>
      </c>
      <c r="D30" s="3" t="s">
        <v>11</v>
      </c>
      <c r="E30" s="3">
        <v>700</v>
      </c>
      <c r="F30" s="30">
        <v>1.91</v>
      </c>
      <c r="G30" s="17">
        <f t="shared" ref="G30:G31" si="2">ROUND(E30*F30*B30/1000,2)</f>
        <v>1.34</v>
      </c>
      <c r="H30" s="3" t="s">
        <v>23</v>
      </c>
      <c r="I30" s="3" t="s">
        <v>49</v>
      </c>
      <c r="J30" s="30">
        <v>1.91</v>
      </c>
    </row>
    <row r="31" spans="1:10" ht="11.25" customHeight="1" x14ac:dyDescent="0.2">
      <c r="A31" s="3" t="s">
        <v>50</v>
      </c>
      <c r="B31" s="3">
        <v>1</v>
      </c>
      <c r="C31" s="3" t="s">
        <v>10</v>
      </c>
      <c r="D31" s="3" t="s">
        <v>11</v>
      </c>
      <c r="E31" s="3">
        <v>700</v>
      </c>
      <c r="F31" s="30">
        <v>1.91</v>
      </c>
      <c r="G31" s="17">
        <f t="shared" si="2"/>
        <v>1.34</v>
      </c>
      <c r="H31" s="3" t="s">
        <v>23</v>
      </c>
      <c r="I31" s="3" t="s">
        <v>50</v>
      </c>
      <c r="J31" s="30">
        <v>1.91</v>
      </c>
    </row>
    <row r="32" spans="1:10" ht="11.25" customHeight="1" x14ac:dyDescent="0.2">
      <c r="A32" s="6" t="s">
        <v>51</v>
      </c>
      <c r="B32" s="7"/>
      <c r="C32" s="7"/>
      <c r="D32" s="7"/>
      <c r="E32" s="7"/>
      <c r="F32" s="23"/>
      <c r="G32" s="16"/>
      <c r="H32" s="8"/>
      <c r="I32" s="24" t="s">
        <v>51</v>
      </c>
      <c r="J32" s="23"/>
    </row>
    <row r="33" spans="1:10" ht="11.25" customHeight="1" x14ac:dyDescent="0.2">
      <c r="A33" s="3" t="s">
        <v>52</v>
      </c>
      <c r="B33" s="3">
        <v>366</v>
      </c>
      <c r="C33" s="3" t="s">
        <v>10</v>
      </c>
      <c r="D33" s="3" t="s">
        <v>45</v>
      </c>
      <c r="E33" s="3">
        <v>36</v>
      </c>
      <c r="F33" s="31">
        <v>9.6199999999999992</v>
      </c>
      <c r="G33" s="17">
        <f t="shared" ref="G33:G36" si="3">ROUND(E33*F33*B33/1000,2)</f>
        <v>126.75</v>
      </c>
      <c r="H33" s="3"/>
      <c r="I33" s="3" t="s">
        <v>52</v>
      </c>
      <c r="J33" s="31">
        <v>9.6199999999999992</v>
      </c>
    </row>
    <row r="34" spans="1:10" ht="11.25" customHeight="1" x14ac:dyDescent="0.2">
      <c r="A34" s="3" t="s">
        <v>53</v>
      </c>
      <c r="B34" s="3">
        <v>24</v>
      </c>
      <c r="C34" s="3" t="s">
        <v>10</v>
      </c>
      <c r="D34" s="3" t="s">
        <v>45</v>
      </c>
      <c r="E34" s="3">
        <v>50.3</v>
      </c>
      <c r="F34" s="31">
        <v>4.2</v>
      </c>
      <c r="G34" s="17">
        <f t="shared" si="3"/>
        <v>5.07</v>
      </c>
      <c r="H34" s="3"/>
      <c r="I34" s="3" t="s">
        <v>53</v>
      </c>
      <c r="J34" s="31">
        <v>4.2</v>
      </c>
    </row>
    <row r="35" spans="1:10" ht="11.25" customHeight="1" x14ac:dyDescent="0.2">
      <c r="A35" s="3" t="s">
        <v>54</v>
      </c>
      <c r="B35" s="3">
        <v>12</v>
      </c>
      <c r="C35" s="3" t="s">
        <v>10</v>
      </c>
      <c r="D35" s="3" t="s">
        <v>45</v>
      </c>
      <c r="E35" s="3">
        <v>154</v>
      </c>
      <c r="F35" s="31">
        <v>3.78</v>
      </c>
      <c r="G35" s="17">
        <f t="shared" si="3"/>
        <v>6.99</v>
      </c>
      <c r="H35" s="3"/>
      <c r="I35" s="3" t="s">
        <v>54</v>
      </c>
      <c r="J35" s="31">
        <v>3.78</v>
      </c>
    </row>
    <row r="36" spans="1:10" ht="11.25" customHeight="1" x14ac:dyDescent="0.2">
      <c r="A36" s="3" t="s">
        <v>55</v>
      </c>
      <c r="B36" s="3">
        <v>12</v>
      </c>
      <c r="C36" s="3" t="s">
        <v>10</v>
      </c>
      <c r="D36" s="3" t="s">
        <v>45</v>
      </c>
      <c r="E36" s="3">
        <v>1155</v>
      </c>
      <c r="F36" s="31">
        <v>2.98</v>
      </c>
      <c r="G36" s="17">
        <f t="shared" si="3"/>
        <v>41.3</v>
      </c>
      <c r="H36" s="3"/>
      <c r="I36" s="3" t="s">
        <v>55</v>
      </c>
      <c r="J36" s="31">
        <v>2.98</v>
      </c>
    </row>
    <row r="37" spans="1:10" ht="11.25" customHeight="1" x14ac:dyDescent="0.2">
      <c r="A37" s="6" t="s">
        <v>56</v>
      </c>
      <c r="B37" s="7"/>
      <c r="C37" s="7"/>
      <c r="D37" s="7"/>
      <c r="E37" s="7"/>
      <c r="F37" s="26"/>
      <c r="G37" s="18">
        <f>SUM(G6:G36)</f>
        <v>569.59999999999991</v>
      </c>
      <c r="H37" s="3"/>
      <c r="I37" s="6" t="s">
        <v>56</v>
      </c>
      <c r="J37" s="26"/>
    </row>
    <row r="38" spans="1:10" ht="11.25" customHeight="1" x14ac:dyDescent="0.2">
      <c r="A38" s="6" t="s">
        <v>57</v>
      </c>
      <c r="B38" s="7"/>
      <c r="C38" s="7"/>
      <c r="D38" s="7"/>
      <c r="E38" s="7"/>
      <c r="F38" s="25"/>
      <c r="G38" s="7"/>
      <c r="H38" s="8"/>
      <c r="I38" s="6" t="s">
        <v>57</v>
      </c>
      <c r="J38" s="25"/>
    </row>
    <row r="39" spans="1:10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1"/>
      <c r="G39" s="17">
        <v>113.62</v>
      </c>
      <c r="H39" s="3" t="s">
        <v>12</v>
      </c>
      <c r="I39" s="3" t="s">
        <v>58</v>
      </c>
      <c r="J39" s="31"/>
    </row>
    <row r="40" spans="1:10" ht="11.25" customHeight="1" x14ac:dyDescent="0.2">
      <c r="A40" s="6" t="s">
        <v>51</v>
      </c>
      <c r="B40" s="7"/>
      <c r="C40" s="7"/>
      <c r="D40" s="7"/>
      <c r="E40" s="7"/>
      <c r="F40" s="23"/>
      <c r="G40" s="7"/>
      <c r="H40" s="8"/>
      <c r="I40" s="24" t="s">
        <v>51</v>
      </c>
      <c r="J40" s="23"/>
    </row>
    <row r="41" spans="1:10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1.7</v>
      </c>
      <c r="F41" s="31">
        <v>257.08</v>
      </c>
      <c r="G41" s="17">
        <f t="shared" ref="G41" si="4">ROUND(E41*F41*B41/1000,2)</f>
        <v>159.96</v>
      </c>
      <c r="H41" s="3"/>
      <c r="I41" s="3" t="s">
        <v>60</v>
      </c>
      <c r="J41" s="31">
        <v>257.08</v>
      </c>
    </row>
    <row r="42" spans="1:10" ht="11.25" customHeight="1" x14ac:dyDescent="0.2">
      <c r="A42" s="6" t="s">
        <v>62</v>
      </c>
      <c r="B42" s="7"/>
      <c r="C42" s="7"/>
      <c r="D42" s="7"/>
      <c r="E42" s="7"/>
      <c r="F42" s="23"/>
      <c r="G42" s="18">
        <f>SUM(G39:G41)</f>
        <v>273.58000000000004</v>
      </c>
      <c r="H42" s="3"/>
      <c r="I42" s="24" t="s">
        <v>62</v>
      </c>
      <c r="J42" s="23"/>
    </row>
    <row r="43" spans="1:10" ht="11.25" customHeight="1" x14ac:dyDescent="0.2">
      <c r="A43" s="6" t="s">
        <v>63</v>
      </c>
      <c r="B43" s="7"/>
      <c r="C43" s="7"/>
      <c r="D43" s="7"/>
      <c r="E43" s="7"/>
      <c r="F43" s="25"/>
      <c r="G43" s="7"/>
      <c r="H43" s="8"/>
      <c r="I43" s="6" t="s">
        <v>63</v>
      </c>
      <c r="J43" s="25"/>
    </row>
    <row r="44" spans="1:10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16">
        <v>0.54100000000000004</v>
      </c>
      <c r="F44" s="31">
        <v>536</v>
      </c>
      <c r="G44" s="17">
        <f t="shared" ref="G44" si="5">ROUND(E44*F44*B44/1000,2)</f>
        <v>106.13</v>
      </c>
      <c r="H44" s="3"/>
      <c r="I44" s="3" t="s">
        <v>64</v>
      </c>
      <c r="J44" s="31">
        <v>536</v>
      </c>
    </row>
    <row r="45" spans="1:10" ht="11.25" customHeight="1" x14ac:dyDescent="0.2">
      <c r="A45" s="6" t="s">
        <v>65</v>
      </c>
      <c r="B45" s="7"/>
      <c r="C45" s="7"/>
      <c r="D45" s="7"/>
      <c r="E45" s="7"/>
      <c r="F45" s="8"/>
      <c r="G45" s="18">
        <f>SUM(G44)</f>
        <v>106.13</v>
      </c>
      <c r="H45" s="3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11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11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11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11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11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11" ht="11.25" customHeight="1" x14ac:dyDescent="0.2">
      <c r="A54" s="3" t="s">
        <v>77</v>
      </c>
      <c r="B54" s="3">
        <v>1</v>
      </c>
      <c r="C54" s="3" t="s">
        <v>70</v>
      </c>
      <c r="D54" s="3" t="s">
        <v>39</v>
      </c>
      <c r="E54" s="3">
        <v>0</v>
      </c>
      <c r="F54" s="3">
        <v>0</v>
      </c>
      <c r="G54" s="3"/>
      <c r="H54" s="3" t="s">
        <v>72</v>
      </c>
    </row>
    <row r="55" spans="1:11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11" ht="11.25" customHeight="1" x14ac:dyDescent="0.2">
      <c r="A56" s="3" t="s">
        <v>79</v>
      </c>
      <c r="B56" s="3">
        <v>1</v>
      </c>
      <c r="C56" s="3" t="s">
        <v>70</v>
      </c>
      <c r="D56" s="3" t="s">
        <v>45</v>
      </c>
      <c r="E56" s="3">
        <v>0</v>
      </c>
      <c r="F56" s="3">
        <v>0</v>
      </c>
      <c r="G56" s="3">
        <v>0</v>
      </c>
      <c r="H56" s="3" t="s">
        <v>72</v>
      </c>
    </row>
    <row r="57" spans="1:11" ht="11.25" customHeight="1" x14ac:dyDescent="0.2">
      <c r="A57" s="3" t="s">
        <v>80</v>
      </c>
      <c r="B57" s="3">
        <v>0</v>
      </c>
      <c r="C57" s="3" t="s">
        <v>81</v>
      </c>
      <c r="D57" s="3" t="s">
        <v>17</v>
      </c>
      <c r="E57" s="3">
        <v>0</v>
      </c>
      <c r="F57" s="3">
        <v>0</v>
      </c>
      <c r="G57" s="3">
        <v>0</v>
      </c>
      <c r="H57" s="3" t="s">
        <v>81</v>
      </c>
    </row>
    <row r="58" spans="1:11" ht="11.25" customHeight="1" x14ac:dyDescent="0.2">
      <c r="A58" s="3" t="s">
        <v>82</v>
      </c>
      <c r="B58" s="3">
        <v>1</v>
      </c>
      <c r="C58" s="3" t="s">
        <v>70</v>
      </c>
      <c r="D58" s="3" t="s">
        <v>45</v>
      </c>
      <c r="E58" s="3">
        <v>0</v>
      </c>
      <c r="F58" s="3">
        <v>0</v>
      </c>
      <c r="G58" s="17">
        <v>50</v>
      </c>
      <c r="H58" s="3" t="s">
        <v>72</v>
      </c>
    </row>
    <row r="59" spans="1:11" ht="11.25" customHeight="1" x14ac:dyDescent="0.2">
      <c r="A59" s="3" t="s">
        <v>83</v>
      </c>
      <c r="B59" s="3">
        <v>1</v>
      </c>
      <c r="C59" s="3" t="s">
        <v>70</v>
      </c>
      <c r="D59" s="3" t="s">
        <v>39</v>
      </c>
      <c r="E59" s="3">
        <v>0</v>
      </c>
      <c r="F59" s="3">
        <v>0</v>
      </c>
      <c r="G59" s="3">
        <v>0</v>
      </c>
      <c r="H59" s="3" t="s">
        <v>72</v>
      </c>
    </row>
    <row r="60" spans="1:11" ht="11.25" customHeight="1" x14ac:dyDescent="0.2">
      <c r="A60" s="3" t="s">
        <v>84</v>
      </c>
      <c r="B60" s="3">
        <v>1</v>
      </c>
      <c r="C60" s="3" t="s">
        <v>70</v>
      </c>
      <c r="D60" s="3" t="s">
        <v>17</v>
      </c>
      <c r="E60" s="3">
        <v>0</v>
      </c>
      <c r="F60" s="3">
        <v>0</v>
      </c>
      <c r="G60" s="3">
        <v>0</v>
      </c>
      <c r="H60" s="3" t="s">
        <v>72</v>
      </c>
    </row>
    <row r="61" spans="1:11" ht="11.25" customHeight="1" x14ac:dyDescent="0.2">
      <c r="A61" s="3" t="s">
        <v>85</v>
      </c>
      <c r="B61" s="3">
        <v>1</v>
      </c>
      <c r="C61" s="3" t="s">
        <v>70</v>
      </c>
      <c r="D61" s="3" t="s">
        <v>45</v>
      </c>
      <c r="E61" s="3">
        <v>0</v>
      </c>
      <c r="F61" s="3">
        <v>0</v>
      </c>
      <c r="G61" s="3">
        <v>0</v>
      </c>
      <c r="H61" s="3" t="s">
        <v>72</v>
      </c>
    </row>
    <row r="62" spans="1:11" ht="11.25" customHeight="1" x14ac:dyDescent="0.2">
      <c r="A62" s="3" t="s">
        <v>86</v>
      </c>
      <c r="B62" s="3">
        <v>1</v>
      </c>
      <c r="C62" s="3" t="s">
        <v>81</v>
      </c>
      <c r="D62" s="3" t="s">
        <v>17</v>
      </c>
      <c r="E62" s="3">
        <v>0</v>
      </c>
      <c r="F62" s="3">
        <v>0</v>
      </c>
      <c r="G62" s="3">
        <v>0.89</v>
      </c>
      <c r="H62" s="3" t="s">
        <v>81</v>
      </c>
    </row>
    <row r="63" spans="1:11" ht="11.25" customHeight="1" x14ac:dyDescent="0.2">
      <c r="A63" s="3" t="s">
        <v>87</v>
      </c>
      <c r="B63" s="3">
        <v>1</v>
      </c>
      <c r="C63" s="3" t="s">
        <v>70</v>
      </c>
      <c r="D63" s="3" t="s">
        <v>45</v>
      </c>
      <c r="E63" s="3">
        <v>0</v>
      </c>
      <c r="F63" s="3">
        <v>0</v>
      </c>
      <c r="G63" s="3">
        <v>0</v>
      </c>
      <c r="H63" s="3" t="s">
        <v>72</v>
      </c>
    </row>
    <row r="64" spans="1:11" ht="11.25" customHeight="1" x14ac:dyDescent="0.2">
      <c r="A64" s="33" t="s">
        <v>249</v>
      </c>
      <c r="B64" s="33"/>
      <c r="C64" s="33"/>
      <c r="D64" s="33"/>
      <c r="E64" s="33"/>
      <c r="F64" s="33"/>
      <c r="G64" s="33">
        <v>0.52</v>
      </c>
      <c r="H64" s="33"/>
      <c r="I64" s="4">
        <v>14.63</v>
      </c>
      <c r="J64" s="4">
        <v>20</v>
      </c>
      <c r="K64" s="4">
        <f>J64*I64</f>
        <v>292.60000000000002</v>
      </c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89</v>
      </c>
      <c r="B66" s="3">
        <v>1</v>
      </c>
      <c r="C66" s="3" t="s">
        <v>70</v>
      </c>
      <c r="D66" s="3" t="s">
        <v>45</v>
      </c>
      <c r="E66" s="3">
        <v>0</v>
      </c>
      <c r="F66" s="3">
        <v>0</v>
      </c>
      <c r="G66" s="3">
        <v>0</v>
      </c>
      <c r="H66" s="3" t="s">
        <v>72</v>
      </c>
    </row>
    <row r="67" spans="1:8" ht="11.25" customHeight="1" x14ac:dyDescent="0.2">
      <c r="A67" s="3" t="s">
        <v>90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/>
      <c r="H67" s="3" t="s">
        <v>72</v>
      </c>
    </row>
    <row r="68" spans="1:8" ht="11.25" customHeight="1" x14ac:dyDescent="0.2">
      <c r="A68" s="3" t="s">
        <v>91</v>
      </c>
      <c r="B68" s="3">
        <v>1</v>
      </c>
      <c r="C68" s="3" t="s">
        <v>70</v>
      </c>
      <c r="D68" s="3" t="s">
        <v>71</v>
      </c>
      <c r="E68" s="3">
        <v>0</v>
      </c>
      <c r="F68" s="3">
        <v>0</v>
      </c>
      <c r="G68" s="3"/>
      <c r="H68" s="3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93</v>
      </c>
      <c r="B70" s="3">
        <v>2</v>
      </c>
      <c r="C70" s="3" t="s">
        <v>70</v>
      </c>
      <c r="D70" s="3" t="s">
        <v>71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95</v>
      </c>
      <c r="B71" s="3">
        <v>2</v>
      </c>
      <c r="C71" s="3" t="s">
        <v>70</v>
      </c>
      <c r="D71" s="3" t="s">
        <v>45</v>
      </c>
      <c r="E71" s="3">
        <v>0</v>
      </c>
      <c r="F71" s="3">
        <v>0</v>
      </c>
      <c r="G71" s="3">
        <v>0</v>
      </c>
      <c r="H71" s="3" t="s">
        <v>94</v>
      </c>
    </row>
    <row r="72" spans="1:8" ht="11.25" customHeight="1" x14ac:dyDescent="0.2">
      <c r="A72" s="3" t="s">
        <v>96</v>
      </c>
      <c r="B72" s="3">
        <v>1</v>
      </c>
      <c r="C72" s="3" t="s">
        <v>70</v>
      </c>
      <c r="D72" s="3" t="s">
        <v>39</v>
      </c>
      <c r="E72" s="3">
        <v>0</v>
      </c>
      <c r="F72" s="3">
        <v>0</v>
      </c>
      <c r="G72" s="3">
        <v>0</v>
      </c>
      <c r="H72" s="3" t="s">
        <v>72</v>
      </c>
    </row>
    <row r="73" spans="1:8" ht="11.25" customHeight="1" x14ac:dyDescent="0.2">
      <c r="A73" s="3" t="s">
        <v>97</v>
      </c>
      <c r="B73" s="3">
        <v>1</v>
      </c>
      <c r="C73" s="3" t="s">
        <v>81</v>
      </c>
      <c r="D73" s="3" t="s">
        <v>17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98</v>
      </c>
      <c r="B74" s="3">
        <v>0</v>
      </c>
      <c r="C74" s="3" t="s">
        <v>81</v>
      </c>
      <c r="D74" s="3" t="s">
        <v>17</v>
      </c>
      <c r="E74" s="3">
        <v>0</v>
      </c>
      <c r="F74" s="3">
        <v>0</v>
      </c>
      <c r="G74" s="3">
        <v>0</v>
      </c>
      <c r="H74" s="3" t="s">
        <v>81</v>
      </c>
    </row>
    <row r="75" spans="1:8" ht="11.25" customHeight="1" x14ac:dyDescent="0.2">
      <c r="A75" s="3" t="s">
        <v>99</v>
      </c>
      <c r="B75" s="3">
        <v>1</v>
      </c>
      <c r="C75" s="3" t="s">
        <v>70</v>
      </c>
      <c r="D75" s="3" t="s">
        <v>17</v>
      </c>
      <c r="E75" s="3">
        <v>0</v>
      </c>
      <c r="F75" s="3">
        <v>0</v>
      </c>
      <c r="G75" s="3">
        <v>4.37</v>
      </c>
      <c r="H75" s="3" t="s">
        <v>72</v>
      </c>
    </row>
    <row r="76" spans="1:8" ht="11.25" customHeight="1" x14ac:dyDescent="0.2">
      <c r="A76" s="3" t="s">
        <v>100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7.47</v>
      </c>
      <c r="H76" s="3" t="s">
        <v>72</v>
      </c>
    </row>
    <row r="77" spans="1:8" ht="11.25" customHeight="1" x14ac:dyDescent="0.2">
      <c r="A77" s="3" t="s">
        <v>101</v>
      </c>
      <c r="B77" s="3">
        <v>1</v>
      </c>
      <c r="C77" s="3" t="s">
        <v>81</v>
      </c>
      <c r="D77" s="3" t="s">
        <v>71</v>
      </c>
      <c r="E77" s="3">
        <v>0</v>
      </c>
      <c r="F77" s="3">
        <v>0</v>
      </c>
      <c r="G77" s="3">
        <v>0</v>
      </c>
      <c r="H77" s="3" t="s">
        <v>81</v>
      </c>
    </row>
    <row r="78" spans="1:8" ht="11.25" customHeight="1" x14ac:dyDescent="0.2">
      <c r="A78" s="3" t="s">
        <v>102</v>
      </c>
      <c r="B78" s="3">
        <v>1</v>
      </c>
      <c r="C78" s="3" t="s">
        <v>70</v>
      </c>
      <c r="D78" s="3" t="s">
        <v>71</v>
      </c>
      <c r="E78" s="3">
        <v>0</v>
      </c>
      <c r="F78" s="3">
        <v>0</v>
      </c>
      <c r="G78" s="3">
        <v>0</v>
      </c>
      <c r="H78" s="3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104</v>
      </c>
      <c r="B80" s="3">
        <v>1</v>
      </c>
      <c r="C80" s="3" t="s">
        <v>81</v>
      </c>
      <c r="D80" s="3" t="s">
        <v>17</v>
      </c>
      <c r="E80" s="3">
        <v>0</v>
      </c>
      <c r="F80" s="3">
        <v>0</v>
      </c>
      <c r="G80" s="3">
        <v>4.1900000000000004</v>
      </c>
      <c r="H80" s="3" t="s">
        <v>81</v>
      </c>
    </row>
    <row r="81" spans="1:8" ht="11.25" customHeight="1" x14ac:dyDescent="0.2">
      <c r="A81" s="3" t="s">
        <v>105</v>
      </c>
      <c r="B81" s="3">
        <v>1</v>
      </c>
      <c r="C81" s="3" t="s">
        <v>81</v>
      </c>
      <c r="D81" s="3" t="s">
        <v>17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106</v>
      </c>
      <c r="B82" s="3">
        <v>1</v>
      </c>
      <c r="C82" s="3" t="s">
        <v>81</v>
      </c>
      <c r="D82" s="3" t="s">
        <v>17</v>
      </c>
      <c r="E82" s="3">
        <v>0</v>
      </c>
      <c r="F82" s="3">
        <v>0</v>
      </c>
      <c r="G82" s="3">
        <v>4.54</v>
      </c>
      <c r="H82" s="3" t="s">
        <v>81</v>
      </c>
    </row>
    <row r="83" spans="1:8" ht="11.25" customHeight="1" x14ac:dyDescent="0.2">
      <c r="A83" s="3" t="s">
        <v>107</v>
      </c>
      <c r="B83" s="3">
        <v>1</v>
      </c>
      <c r="C83" s="3" t="s">
        <v>81</v>
      </c>
      <c r="D83" s="3" t="s">
        <v>17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3" t="s">
        <v>108</v>
      </c>
      <c r="B84" s="3">
        <v>1</v>
      </c>
      <c r="C84" s="3" t="s">
        <v>81</v>
      </c>
      <c r="D84" s="3" t="s">
        <v>17</v>
      </c>
      <c r="E84" s="3">
        <v>0</v>
      </c>
      <c r="F84" s="3">
        <v>0</v>
      </c>
      <c r="G84" s="3">
        <v>0</v>
      </c>
      <c r="H84" s="3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110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/>
      <c r="H86" s="3" t="s">
        <v>72</v>
      </c>
    </row>
    <row r="87" spans="1:8" ht="11.25" customHeight="1" x14ac:dyDescent="0.2">
      <c r="A87" s="3" t="s">
        <v>111</v>
      </c>
      <c r="B87" s="3">
        <v>1</v>
      </c>
      <c r="C87" s="3" t="s">
        <v>70</v>
      </c>
      <c r="D87" s="3" t="s">
        <v>71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112</v>
      </c>
      <c r="B88" s="3">
        <v>1</v>
      </c>
      <c r="C88" s="3" t="s">
        <v>70</v>
      </c>
      <c r="D88" s="3" t="s">
        <v>17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113</v>
      </c>
      <c r="B89" s="3">
        <v>1</v>
      </c>
      <c r="C89" s="3" t="s">
        <v>70</v>
      </c>
      <c r="D89" s="3" t="s">
        <v>17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114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115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116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15.03</v>
      </c>
      <c r="H92" s="3" t="s">
        <v>72</v>
      </c>
    </row>
    <row r="93" spans="1:8" ht="11.25" customHeight="1" x14ac:dyDescent="0.2">
      <c r="A93" s="3" t="s">
        <v>117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118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25.33</v>
      </c>
      <c r="H94" s="3" t="s">
        <v>72</v>
      </c>
    </row>
    <row r="95" spans="1:8" ht="11.25" customHeight="1" x14ac:dyDescent="0.2">
      <c r="A95" s="3" t="s">
        <v>119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120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121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1.08</v>
      </c>
      <c r="H97" s="3" t="s">
        <v>72</v>
      </c>
    </row>
    <row r="98" spans="1:8" ht="11.25" customHeight="1" x14ac:dyDescent="0.2">
      <c r="A98" s="3" t="s">
        <v>122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3" t="s">
        <v>123</v>
      </c>
      <c r="B99" s="3">
        <v>1</v>
      </c>
      <c r="C99" s="3" t="s">
        <v>70</v>
      </c>
      <c r="D99" s="3" t="s">
        <v>71</v>
      </c>
      <c r="E99" s="3">
        <v>0</v>
      </c>
      <c r="F99" s="3">
        <v>0</v>
      </c>
      <c r="G99" s="3">
        <v>0</v>
      </c>
      <c r="H99" s="3" t="s">
        <v>72</v>
      </c>
    </row>
    <row r="100" spans="1:8" ht="11.25" customHeight="1" x14ac:dyDescent="0.2">
      <c r="A100" s="33" t="s">
        <v>250</v>
      </c>
      <c r="B100" s="33"/>
      <c r="C100" s="33"/>
      <c r="D100" s="33"/>
      <c r="E100" s="33"/>
      <c r="F100" s="33"/>
      <c r="G100" s="33">
        <v>68.930000000000007</v>
      </c>
      <c r="H100" s="33"/>
    </row>
    <row r="101" spans="1:8" ht="11.25" customHeight="1" x14ac:dyDescent="0.2">
      <c r="A101" s="6" t="s">
        <v>124</v>
      </c>
      <c r="B101" s="7"/>
      <c r="C101" s="7"/>
      <c r="D101" s="7"/>
      <c r="E101" s="7"/>
      <c r="F101" s="7"/>
      <c r="G101" s="7"/>
      <c r="H101" s="8"/>
    </row>
    <row r="102" spans="1:8" ht="11.25" customHeight="1" x14ac:dyDescent="0.2">
      <c r="A102" s="3" t="s">
        <v>125</v>
      </c>
      <c r="B102" s="3">
        <v>0</v>
      </c>
      <c r="C102" s="3" t="s">
        <v>126</v>
      </c>
      <c r="D102" s="3" t="s">
        <v>45</v>
      </c>
      <c r="E102" s="3">
        <v>0</v>
      </c>
      <c r="F102" s="3">
        <v>0</v>
      </c>
      <c r="G102" s="3">
        <v>4.63</v>
      </c>
      <c r="H102" s="3" t="s">
        <v>126</v>
      </c>
    </row>
    <row r="103" spans="1:8" ht="11.25" customHeight="1" x14ac:dyDescent="0.2">
      <c r="A103" s="3" t="s">
        <v>127</v>
      </c>
      <c r="B103" s="3">
        <v>0</v>
      </c>
      <c r="C103" s="3" t="s">
        <v>126</v>
      </c>
      <c r="D103" s="3" t="s">
        <v>39</v>
      </c>
      <c r="E103" s="3">
        <v>0</v>
      </c>
      <c r="F103" s="3">
        <v>0</v>
      </c>
      <c r="G103" s="3">
        <v>4.1100000000000003</v>
      </c>
      <c r="H103" s="3" t="s">
        <v>126</v>
      </c>
    </row>
    <row r="104" spans="1:8" ht="11.25" customHeight="1" x14ac:dyDescent="0.2">
      <c r="A104" s="3" t="s">
        <v>128</v>
      </c>
      <c r="B104" s="3">
        <v>0</v>
      </c>
      <c r="C104" s="3" t="s">
        <v>126</v>
      </c>
      <c r="D104" s="3" t="s">
        <v>39</v>
      </c>
      <c r="E104" s="3">
        <v>0</v>
      </c>
      <c r="F104" s="3">
        <v>0</v>
      </c>
      <c r="G104" s="3">
        <v>8.73</v>
      </c>
      <c r="H104" s="3" t="s">
        <v>126</v>
      </c>
    </row>
    <row r="105" spans="1:8" ht="11.25" customHeight="1" x14ac:dyDescent="0.2">
      <c r="A105" s="3" t="s">
        <v>129</v>
      </c>
      <c r="B105" s="3">
        <v>1</v>
      </c>
      <c r="C105" s="3" t="s">
        <v>81</v>
      </c>
      <c r="D105" s="3" t="s">
        <v>17</v>
      </c>
      <c r="E105" s="3">
        <v>0</v>
      </c>
      <c r="F105" s="3">
        <v>0</v>
      </c>
      <c r="G105" s="3">
        <v>0</v>
      </c>
      <c r="H105" s="3" t="s">
        <v>81</v>
      </c>
    </row>
    <row r="106" spans="1:8" ht="11.25" customHeight="1" x14ac:dyDescent="0.2">
      <c r="A106" s="6" t="s">
        <v>51</v>
      </c>
      <c r="B106" s="7"/>
      <c r="C106" s="7"/>
      <c r="D106" s="7"/>
      <c r="E106" s="7"/>
      <c r="F106" s="7"/>
      <c r="G106" s="7"/>
      <c r="H106" s="8"/>
    </row>
    <row r="107" spans="1:8" ht="11.25" customHeight="1" x14ac:dyDescent="0.2">
      <c r="A107" s="3" t="s">
        <v>130</v>
      </c>
      <c r="B107" s="3">
        <v>0</v>
      </c>
      <c r="C107" s="3" t="s">
        <v>131</v>
      </c>
      <c r="D107" s="3" t="s">
        <v>45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132</v>
      </c>
      <c r="B108" s="3">
        <v>0</v>
      </c>
      <c r="C108" s="3" t="s">
        <v>131</v>
      </c>
      <c r="D108" s="3" t="s">
        <v>45</v>
      </c>
      <c r="E108" s="3">
        <v>0</v>
      </c>
      <c r="F108" s="3">
        <v>0</v>
      </c>
      <c r="G108" s="3">
        <v>0</v>
      </c>
      <c r="H108" s="3"/>
    </row>
    <row r="109" spans="1:8" ht="11.25" customHeight="1" x14ac:dyDescent="0.2">
      <c r="A109" s="3" t="s">
        <v>133</v>
      </c>
      <c r="B109" s="3">
        <v>0</v>
      </c>
      <c r="C109" s="3" t="s">
        <v>131</v>
      </c>
      <c r="D109" s="3" t="s">
        <v>45</v>
      </c>
      <c r="E109" s="3">
        <v>0</v>
      </c>
      <c r="F109" s="3">
        <v>0</v>
      </c>
      <c r="G109" s="3">
        <v>0</v>
      </c>
      <c r="H109" s="3"/>
    </row>
    <row r="110" spans="1:8" ht="11.25" customHeight="1" x14ac:dyDescent="0.2">
      <c r="A110" s="3" t="s">
        <v>134</v>
      </c>
      <c r="B110" s="3">
        <v>0</v>
      </c>
      <c r="C110" s="3" t="s">
        <v>131</v>
      </c>
      <c r="D110" s="3" t="s">
        <v>45</v>
      </c>
      <c r="E110" s="3">
        <v>0</v>
      </c>
      <c r="F110" s="3">
        <v>0</v>
      </c>
      <c r="G110" s="3">
        <v>0</v>
      </c>
      <c r="H110" s="3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8"/>
      <c r="G111" s="9">
        <f>SUM(G49:G110)</f>
        <v>199.82000000000002</v>
      </c>
      <c r="H111" s="3"/>
    </row>
    <row r="112" spans="1:8" ht="11.25" customHeight="1" x14ac:dyDescent="0.2">
      <c r="A112" s="6" t="s">
        <v>103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6" t="s">
        <v>136</v>
      </c>
      <c r="B113" s="7"/>
      <c r="C113" s="7"/>
      <c r="D113" s="7"/>
      <c r="E113" s="7"/>
      <c r="F113" s="7"/>
      <c r="G113" s="7"/>
      <c r="H113" s="8"/>
    </row>
    <row r="114" spans="1:11" ht="11.25" customHeight="1" x14ac:dyDescent="0.2">
      <c r="A114" s="3" t="s">
        <v>137</v>
      </c>
      <c r="B114" s="3">
        <v>1</v>
      </c>
      <c r="C114" s="3" t="s">
        <v>81</v>
      </c>
      <c r="D114" s="3" t="s">
        <v>39</v>
      </c>
      <c r="E114" s="3">
        <v>0</v>
      </c>
      <c r="F114" s="3">
        <v>0</v>
      </c>
      <c r="G114" s="3">
        <v>0</v>
      </c>
      <c r="H114" s="3" t="s">
        <v>81</v>
      </c>
    </row>
    <row r="115" spans="1:11" ht="11.25" customHeight="1" x14ac:dyDescent="0.2">
      <c r="A115" s="3" t="s">
        <v>138</v>
      </c>
      <c r="B115" s="3">
        <v>1</v>
      </c>
      <c r="C115" s="3" t="s">
        <v>81</v>
      </c>
      <c r="D115" s="3" t="s">
        <v>17</v>
      </c>
      <c r="E115" s="3">
        <v>0</v>
      </c>
      <c r="F115" s="3">
        <v>0</v>
      </c>
      <c r="G115" s="3">
        <v>0</v>
      </c>
      <c r="H115" s="3" t="s">
        <v>81</v>
      </c>
    </row>
    <row r="116" spans="1:11" ht="11.25" customHeight="1" x14ac:dyDescent="0.2">
      <c r="A116" s="3" t="s">
        <v>139</v>
      </c>
      <c r="B116" s="3">
        <v>1</v>
      </c>
      <c r="C116" s="3" t="s">
        <v>81</v>
      </c>
      <c r="D116" s="3" t="s">
        <v>17</v>
      </c>
      <c r="E116" s="3">
        <v>0</v>
      </c>
      <c r="F116" s="3">
        <v>0</v>
      </c>
      <c r="G116" s="3">
        <v>0</v>
      </c>
      <c r="H116" s="3" t="s">
        <v>81</v>
      </c>
    </row>
    <row r="117" spans="1:11" ht="11.25" customHeight="1" x14ac:dyDescent="0.2">
      <c r="A117" s="3" t="s">
        <v>140</v>
      </c>
      <c r="B117" s="3">
        <v>1</v>
      </c>
      <c r="C117" s="3" t="s">
        <v>126</v>
      </c>
      <c r="D117" s="3" t="s">
        <v>71</v>
      </c>
      <c r="E117" s="3">
        <v>0</v>
      </c>
      <c r="F117" s="3">
        <v>0</v>
      </c>
      <c r="G117" s="3">
        <f>43.67+10</f>
        <v>53.67</v>
      </c>
      <c r="H117" s="3" t="s">
        <v>126</v>
      </c>
    </row>
    <row r="118" spans="1:11" ht="11.25" customHeight="1" x14ac:dyDescent="0.2">
      <c r="A118" s="3" t="s">
        <v>141</v>
      </c>
      <c r="B118" s="3">
        <v>1</v>
      </c>
      <c r="C118" s="3" t="s">
        <v>126</v>
      </c>
      <c r="D118" s="3" t="s">
        <v>71</v>
      </c>
      <c r="E118" s="3">
        <v>0</v>
      </c>
      <c r="F118" s="3">
        <v>0</v>
      </c>
      <c r="G118" s="3">
        <v>34.94</v>
      </c>
      <c r="H118" s="3" t="s">
        <v>126</v>
      </c>
    </row>
    <row r="119" spans="1:11" ht="11.25" customHeight="1" x14ac:dyDescent="0.2">
      <c r="A119" s="3" t="s">
        <v>142</v>
      </c>
      <c r="B119" s="3">
        <v>1</v>
      </c>
      <c r="C119" s="3" t="s">
        <v>126</v>
      </c>
      <c r="D119" s="3" t="s">
        <v>39</v>
      </c>
      <c r="E119" s="3">
        <v>0</v>
      </c>
      <c r="F119" s="3">
        <v>0</v>
      </c>
      <c r="G119" s="3">
        <v>4.37</v>
      </c>
      <c r="H119" s="3" t="s">
        <v>126</v>
      </c>
    </row>
    <row r="120" spans="1:11" ht="11.25" customHeight="1" x14ac:dyDescent="0.2">
      <c r="A120" s="3" t="s">
        <v>143</v>
      </c>
      <c r="B120" s="3">
        <v>0</v>
      </c>
      <c r="C120" s="3" t="s">
        <v>126</v>
      </c>
      <c r="D120" s="3" t="s">
        <v>39</v>
      </c>
      <c r="E120" s="3">
        <v>0</v>
      </c>
      <c r="F120" s="3">
        <v>0</v>
      </c>
      <c r="G120" s="3">
        <v>0</v>
      </c>
      <c r="H120" s="3" t="s">
        <v>126</v>
      </c>
    </row>
    <row r="121" spans="1:11" ht="11.25" customHeight="1" x14ac:dyDescent="0.2">
      <c r="A121" s="3" t="s">
        <v>144</v>
      </c>
      <c r="B121" s="3">
        <v>0</v>
      </c>
      <c r="C121" s="3" t="s">
        <v>126</v>
      </c>
      <c r="D121" s="3" t="s">
        <v>17</v>
      </c>
      <c r="E121" s="3">
        <v>0</v>
      </c>
      <c r="F121" s="3">
        <v>0</v>
      </c>
      <c r="G121" s="3">
        <v>0</v>
      </c>
      <c r="H121" s="3" t="s">
        <v>126</v>
      </c>
    </row>
    <row r="122" spans="1:11" ht="11.25" customHeight="1" x14ac:dyDescent="0.2">
      <c r="A122" s="3" t="s">
        <v>145</v>
      </c>
      <c r="B122" s="3">
        <v>1</v>
      </c>
      <c r="C122" s="3" t="s">
        <v>126</v>
      </c>
      <c r="D122" s="3" t="s">
        <v>71</v>
      </c>
      <c r="E122" s="3">
        <v>1000</v>
      </c>
      <c r="F122" s="17">
        <v>17.899999999999999</v>
      </c>
      <c r="G122" s="34">
        <f>E122*F122*B122/1000</f>
        <v>17.899999999999999</v>
      </c>
      <c r="H122" s="3" t="s">
        <v>126</v>
      </c>
    </row>
    <row r="123" spans="1:11" ht="11.25" customHeight="1" x14ac:dyDescent="0.2">
      <c r="A123" s="3" t="s">
        <v>146</v>
      </c>
      <c r="B123" s="3">
        <v>1</v>
      </c>
      <c r="C123" s="3" t="s">
        <v>126</v>
      </c>
      <c r="D123" s="3" t="s">
        <v>71</v>
      </c>
      <c r="E123" s="3">
        <v>0</v>
      </c>
      <c r="F123" s="3">
        <v>0</v>
      </c>
      <c r="G123" s="3">
        <v>35.31</v>
      </c>
      <c r="H123" s="3" t="s">
        <v>126</v>
      </c>
    </row>
    <row r="124" spans="1:11" ht="11.25" customHeight="1" x14ac:dyDescent="0.2">
      <c r="A124" s="3" t="s">
        <v>147</v>
      </c>
      <c r="B124" s="3">
        <v>1</v>
      </c>
      <c r="C124" s="3" t="s">
        <v>81</v>
      </c>
      <c r="D124" s="3" t="s">
        <v>17</v>
      </c>
      <c r="E124" s="3">
        <v>0</v>
      </c>
      <c r="F124" s="3">
        <v>0</v>
      </c>
      <c r="G124" s="3">
        <v>4.54</v>
      </c>
      <c r="H124" s="3" t="s">
        <v>81</v>
      </c>
    </row>
    <row r="125" spans="1:11" ht="11.25" customHeight="1" x14ac:dyDescent="0.2">
      <c r="A125" s="3" t="s">
        <v>148</v>
      </c>
      <c r="B125" s="3">
        <v>2</v>
      </c>
      <c r="C125" s="3" t="s">
        <v>149</v>
      </c>
      <c r="D125" s="3" t="s">
        <v>39</v>
      </c>
      <c r="E125" s="3">
        <v>0</v>
      </c>
      <c r="F125" s="3">
        <v>0</v>
      </c>
      <c r="G125" s="3">
        <v>4.1900000000000004</v>
      </c>
      <c r="H125" s="3"/>
    </row>
    <row r="126" spans="1:11" ht="11.25" customHeight="1" x14ac:dyDescent="0.2">
      <c r="A126" s="3" t="s">
        <v>150</v>
      </c>
      <c r="B126" s="3">
        <v>1</v>
      </c>
      <c r="C126" s="3" t="s">
        <v>126</v>
      </c>
      <c r="D126" s="3" t="s">
        <v>17</v>
      </c>
      <c r="E126" s="3">
        <v>0</v>
      </c>
      <c r="F126" s="3">
        <v>0</v>
      </c>
      <c r="G126" s="33">
        <v>10.86</v>
      </c>
      <c r="H126" s="3" t="s">
        <v>126</v>
      </c>
    </row>
    <row r="127" spans="1:11" ht="11.25" customHeight="1" x14ac:dyDescent="0.2">
      <c r="A127" s="3" t="s">
        <v>151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38.79</v>
      </c>
      <c r="G127" s="33">
        <f>F127</f>
        <v>38.79</v>
      </c>
      <c r="H127" s="3"/>
      <c r="I127" s="35">
        <v>0.66600000000000004</v>
      </c>
      <c r="J127" s="12">
        <f>K127*I127</f>
        <v>38.787840000000003</v>
      </c>
      <c r="K127" s="36">
        <v>58.24</v>
      </c>
    </row>
    <row r="128" spans="1:11" ht="11.25" customHeight="1" x14ac:dyDescent="0.2">
      <c r="A128" s="3" t="s">
        <v>152</v>
      </c>
      <c r="B128" s="3">
        <v>1</v>
      </c>
      <c r="C128" s="3" t="s">
        <v>10</v>
      </c>
      <c r="D128" s="3" t="s">
        <v>71</v>
      </c>
      <c r="E128" s="3">
        <v>1000</v>
      </c>
      <c r="F128" s="3">
        <v>4.8899999999999997</v>
      </c>
      <c r="G128" s="33">
        <f t="shared" ref="G128:G129" si="6">F128</f>
        <v>4.8899999999999997</v>
      </c>
      <c r="H128" s="3"/>
      <c r="I128" s="35">
        <v>8.4000000000000005E-2</v>
      </c>
      <c r="J128" s="12">
        <f>K127*I128</f>
        <v>4.8921600000000005</v>
      </c>
      <c r="K128" s="36"/>
    </row>
    <row r="129" spans="1:11" ht="11.25" customHeight="1" x14ac:dyDescent="0.2">
      <c r="A129" s="3" t="s">
        <v>153</v>
      </c>
      <c r="B129" s="3">
        <v>1</v>
      </c>
      <c r="C129" s="3" t="s">
        <v>10</v>
      </c>
      <c r="D129" s="3" t="s">
        <v>71</v>
      </c>
      <c r="E129" s="3">
        <v>1000</v>
      </c>
      <c r="F129" s="3">
        <v>14.56</v>
      </c>
      <c r="G129" s="33">
        <f t="shared" si="6"/>
        <v>14.56</v>
      </c>
      <c r="H129" s="3"/>
      <c r="I129" s="14">
        <v>0.25</v>
      </c>
      <c r="J129" s="12">
        <f>K127*I129</f>
        <v>14.56</v>
      </c>
      <c r="K129" s="36"/>
    </row>
    <row r="130" spans="1:11" ht="11.25" customHeight="1" x14ac:dyDescent="0.2">
      <c r="A130" s="3" t="s">
        <v>154</v>
      </c>
      <c r="B130" s="3">
        <v>1</v>
      </c>
      <c r="C130" s="3" t="s">
        <v>126</v>
      </c>
      <c r="D130" s="3" t="s">
        <v>17</v>
      </c>
      <c r="E130" s="3">
        <v>0</v>
      </c>
      <c r="F130" s="3">
        <v>0</v>
      </c>
      <c r="G130" s="3">
        <v>4.63</v>
      </c>
      <c r="H130" s="3" t="s">
        <v>126</v>
      </c>
    </row>
    <row r="131" spans="1:11" ht="11.25" customHeight="1" x14ac:dyDescent="0.2">
      <c r="A131" s="3" t="s">
        <v>155</v>
      </c>
      <c r="B131" s="3">
        <v>1</v>
      </c>
      <c r="C131" s="3" t="s">
        <v>126</v>
      </c>
      <c r="D131" s="3" t="s">
        <v>17</v>
      </c>
      <c r="E131" s="3">
        <v>0</v>
      </c>
      <c r="F131" s="3">
        <v>0</v>
      </c>
      <c r="G131" s="3">
        <v>0</v>
      </c>
      <c r="H131" s="3" t="s">
        <v>126</v>
      </c>
    </row>
    <row r="132" spans="1:11" ht="11.25" customHeight="1" x14ac:dyDescent="0.2">
      <c r="A132" s="3" t="s">
        <v>156</v>
      </c>
      <c r="B132" s="3">
        <v>1</v>
      </c>
      <c r="C132" s="3" t="s">
        <v>157</v>
      </c>
      <c r="D132" s="3" t="s">
        <v>17</v>
      </c>
      <c r="E132" s="3">
        <v>0</v>
      </c>
      <c r="F132" s="3">
        <v>0</v>
      </c>
      <c r="G132" s="3">
        <v>0</v>
      </c>
      <c r="H132" s="3" t="s">
        <v>157</v>
      </c>
    </row>
    <row r="133" spans="1:11" ht="11.25" customHeight="1" x14ac:dyDescent="0.2">
      <c r="A133" s="3" t="s">
        <v>158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61.14</v>
      </c>
      <c r="H133" s="3" t="s">
        <v>126</v>
      </c>
    </row>
    <row r="134" spans="1:11" ht="11.25" customHeight="1" x14ac:dyDescent="0.2">
      <c r="A134" s="3" t="s">
        <v>159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42.8</v>
      </c>
      <c r="H134" s="3" t="s">
        <v>126</v>
      </c>
    </row>
    <row r="135" spans="1:11" ht="11.25" customHeight="1" x14ac:dyDescent="0.2">
      <c r="A135" s="3" t="s">
        <v>160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52.41</v>
      </c>
      <c r="H135" s="3" t="s">
        <v>126</v>
      </c>
    </row>
    <row r="136" spans="1:11" ht="11.25" customHeight="1" x14ac:dyDescent="0.2">
      <c r="A136" s="3" t="s">
        <v>161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44.54</v>
      </c>
      <c r="H136" s="3" t="s">
        <v>126</v>
      </c>
    </row>
    <row r="137" spans="1:11" ht="11.25" customHeight="1" x14ac:dyDescent="0.2">
      <c r="A137" s="3" t="s">
        <v>162</v>
      </c>
      <c r="B137" s="3">
        <v>1</v>
      </c>
      <c r="C137" s="3" t="s">
        <v>126</v>
      </c>
      <c r="D137" s="3" t="s">
        <v>71</v>
      </c>
      <c r="E137" s="3">
        <v>0</v>
      </c>
      <c r="F137" s="3">
        <v>0</v>
      </c>
      <c r="G137" s="3">
        <v>26.2</v>
      </c>
      <c r="H137" s="3" t="s">
        <v>126</v>
      </c>
    </row>
    <row r="138" spans="1:11" ht="11.25" customHeight="1" x14ac:dyDescent="0.2">
      <c r="A138" s="3" t="s">
        <v>163</v>
      </c>
      <c r="B138" s="3">
        <v>1</v>
      </c>
      <c r="C138" s="3" t="s">
        <v>126</v>
      </c>
      <c r="D138" s="3" t="s">
        <v>71</v>
      </c>
      <c r="E138" s="3">
        <v>0</v>
      </c>
      <c r="F138" s="3">
        <v>0</v>
      </c>
      <c r="G138" s="3">
        <v>7.86</v>
      </c>
      <c r="H138" s="3" t="s">
        <v>126</v>
      </c>
    </row>
    <row r="139" spans="1:11" ht="11.25" customHeight="1" x14ac:dyDescent="0.2">
      <c r="A139" s="6" t="s">
        <v>51</v>
      </c>
      <c r="B139" s="7"/>
      <c r="C139" s="7"/>
      <c r="D139" s="7"/>
      <c r="E139" s="7"/>
      <c r="F139" s="7"/>
      <c r="G139" s="7"/>
      <c r="H139" s="8"/>
    </row>
    <row r="140" spans="1:11" ht="11.25" customHeight="1" x14ac:dyDescent="0.2">
      <c r="A140" s="3" t="s">
        <v>164</v>
      </c>
      <c r="B140" s="3">
        <v>1</v>
      </c>
      <c r="C140" s="3" t="s">
        <v>10</v>
      </c>
      <c r="D140" s="3" t="s">
        <v>45</v>
      </c>
      <c r="E140" s="3">
        <v>0</v>
      </c>
      <c r="F140" s="3">
        <v>0</v>
      </c>
      <c r="G140" s="3">
        <v>9.61</v>
      </c>
      <c r="H140" s="3"/>
    </row>
    <row r="141" spans="1:11" ht="11.25" customHeight="1" x14ac:dyDescent="0.2">
      <c r="A141" s="3" t="s">
        <v>165</v>
      </c>
      <c r="B141" s="3">
        <v>1</v>
      </c>
      <c r="C141" s="3" t="s">
        <v>10</v>
      </c>
      <c r="D141" s="3" t="s">
        <v>45</v>
      </c>
      <c r="E141" s="3">
        <v>0</v>
      </c>
      <c r="F141" s="3">
        <v>0</v>
      </c>
      <c r="G141" s="34">
        <v>14.5</v>
      </c>
      <c r="H141" s="3"/>
    </row>
    <row r="142" spans="1:11" ht="11.25" customHeight="1" x14ac:dyDescent="0.2">
      <c r="A142" s="3" t="s">
        <v>166</v>
      </c>
      <c r="B142" s="3">
        <v>0</v>
      </c>
      <c r="C142" s="3" t="s">
        <v>131</v>
      </c>
      <c r="D142" s="3" t="s">
        <v>45</v>
      </c>
      <c r="E142" s="3">
        <v>0</v>
      </c>
      <c r="F142" s="3">
        <v>0</v>
      </c>
      <c r="G142" s="3">
        <v>0</v>
      </c>
      <c r="H142" s="3"/>
    </row>
    <row r="143" spans="1:11" ht="11.25" customHeight="1" x14ac:dyDescent="0.2">
      <c r="A143" s="3" t="s">
        <v>167</v>
      </c>
      <c r="B143" s="3">
        <v>0</v>
      </c>
      <c r="C143" s="3" t="s">
        <v>131</v>
      </c>
      <c r="D143" s="3" t="s">
        <v>45</v>
      </c>
      <c r="E143" s="3">
        <v>0</v>
      </c>
      <c r="F143" s="3">
        <v>0</v>
      </c>
      <c r="G143" s="3">
        <v>0</v>
      </c>
      <c r="H143" s="3"/>
    </row>
    <row r="144" spans="1:11" ht="11.25" customHeight="1" x14ac:dyDescent="0.2">
      <c r="A144" s="3" t="s">
        <v>168</v>
      </c>
      <c r="B144" s="3">
        <v>0</v>
      </c>
      <c r="C144" s="3" t="s">
        <v>131</v>
      </c>
      <c r="D144" s="3" t="s">
        <v>45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131</v>
      </c>
      <c r="D145" s="3" t="s">
        <v>45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131</v>
      </c>
      <c r="D146" s="3" t="s">
        <v>45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131</v>
      </c>
      <c r="D147" s="3" t="s">
        <v>45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131</v>
      </c>
      <c r="D148" s="3" t="s">
        <v>45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131</v>
      </c>
      <c r="D149" s="3" t="s">
        <v>45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131</v>
      </c>
      <c r="D150" s="3" t="s">
        <v>45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131</v>
      </c>
      <c r="D151" s="3" t="s">
        <v>45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131</v>
      </c>
      <c r="D152" s="3" t="s">
        <v>45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0</v>
      </c>
      <c r="C153" s="3" t="s">
        <v>131</v>
      </c>
      <c r="D153" s="3" t="s">
        <v>45</v>
      </c>
      <c r="E153" s="3">
        <v>0</v>
      </c>
      <c r="F153" s="3">
        <v>0</v>
      </c>
      <c r="G153" s="3">
        <v>0</v>
      </c>
      <c r="H153" s="3"/>
    </row>
    <row r="154" spans="1:8" ht="11.25" customHeight="1" x14ac:dyDescent="0.2">
      <c r="A154" s="3" t="s">
        <v>178</v>
      </c>
      <c r="B154" s="3">
        <v>0</v>
      </c>
      <c r="C154" s="3" t="s">
        <v>131</v>
      </c>
      <c r="D154" s="3" t="s">
        <v>45</v>
      </c>
      <c r="E154" s="3">
        <v>0</v>
      </c>
      <c r="F154" s="3">
        <v>0</v>
      </c>
      <c r="G154" s="3">
        <v>0</v>
      </c>
      <c r="H154" s="3"/>
    </row>
    <row r="155" spans="1:8" ht="11.25" customHeight="1" x14ac:dyDescent="0.2">
      <c r="A155" s="3" t="s">
        <v>179</v>
      </c>
      <c r="B155" s="3">
        <v>1</v>
      </c>
      <c r="C155" s="3" t="s">
        <v>10</v>
      </c>
      <c r="D155" s="3" t="s">
        <v>45</v>
      </c>
      <c r="E155" s="3">
        <v>0</v>
      </c>
      <c r="F155" s="3">
        <v>0</v>
      </c>
      <c r="G155" s="3">
        <v>26.2</v>
      </c>
      <c r="H155" s="3"/>
    </row>
    <row r="156" spans="1:8" ht="11.25" customHeight="1" x14ac:dyDescent="0.2">
      <c r="A156" s="3" t="s">
        <v>180</v>
      </c>
      <c r="B156" s="3">
        <v>1</v>
      </c>
      <c r="C156" s="3" t="s">
        <v>10</v>
      </c>
      <c r="D156" s="3" t="s">
        <v>45</v>
      </c>
      <c r="E156" s="3">
        <v>0</v>
      </c>
      <c r="F156" s="3">
        <v>0</v>
      </c>
      <c r="G156" s="3">
        <v>4.37</v>
      </c>
      <c r="H156" s="3"/>
    </row>
    <row r="157" spans="1:8" ht="11.25" customHeight="1" x14ac:dyDescent="0.2">
      <c r="A157" s="33" t="s">
        <v>248</v>
      </c>
      <c r="B157" s="33"/>
      <c r="C157" s="33"/>
      <c r="D157" s="33"/>
      <c r="E157" s="33"/>
      <c r="F157" s="33"/>
      <c r="G157" s="33">
        <v>78.25</v>
      </c>
      <c r="H157" s="33"/>
    </row>
    <row r="158" spans="1:8" ht="11.25" customHeight="1" x14ac:dyDescent="0.2">
      <c r="A158" s="6" t="s">
        <v>181</v>
      </c>
      <c r="B158" s="7"/>
      <c r="C158" s="7"/>
      <c r="D158" s="7"/>
      <c r="E158" s="7"/>
      <c r="F158" s="8"/>
      <c r="G158" s="9">
        <f>SUM(G114:G157)</f>
        <v>596.53000000000009</v>
      </c>
      <c r="H158" s="3"/>
    </row>
    <row r="159" spans="1:8" ht="11.25" customHeight="1" x14ac:dyDescent="0.2">
      <c r="A159" s="6" t="s">
        <v>182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183</v>
      </c>
      <c r="B160" s="3">
        <v>366</v>
      </c>
      <c r="C160" s="3" t="s">
        <v>10</v>
      </c>
      <c r="D160" s="3" t="s">
        <v>17</v>
      </c>
      <c r="E160" s="3">
        <v>4</v>
      </c>
      <c r="F160" s="3">
        <v>187.81</v>
      </c>
      <c r="G160" s="34">
        <f t="shared" ref="G160" si="7">ROUND(E160*F160*B160/1000,2)</f>
        <v>274.95</v>
      </c>
      <c r="H160" s="3" t="s">
        <v>157</v>
      </c>
    </row>
    <row r="161" spans="1:8" ht="11.25" customHeight="1" x14ac:dyDescent="0.2">
      <c r="A161" s="6" t="s">
        <v>184</v>
      </c>
      <c r="B161" s="7"/>
      <c r="C161" s="7"/>
      <c r="D161" s="7"/>
      <c r="E161" s="7"/>
      <c r="F161" s="8"/>
      <c r="G161" s="18">
        <f>SUM(G160)</f>
        <v>274.95</v>
      </c>
      <c r="H161" s="3"/>
    </row>
    <row r="162" spans="1:8" ht="11.25" customHeight="1" x14ac:dyDescent="0.2">
      <c r="A162" s="6" t="s">
        <v>185</v>
      </c>
      <c r="B162" s="7"/>
      <c r="C162" s="7"/>
      <c r="D162" s="7"/>
      <c r="E162" s="7"/>
      <c r="F162" s="7"/>
      <c r="G162" s="7"/>
      <c r="H162" s="8"/>
    </row>
    <row r="163" spans="1:8" ht="11.25" customHeight="1" x14ac:dyDescent="0.2">
      <c r="A163" s="3" t="s">
        <v>186</v>
      </c>
      <c r="B163" s="3">
        <v>1</v>
      </c>
      <c r="C163" s="3" t="s">
        <v>10</v>
      </c>
      <c r="D163" s="3" t="s">
        <v>71</v>
      </c>
      <c r="E163" s="3">
        <v>0</v>
      </c>
      <c r="F163" s="3">
        <v>0</v>
      </c>
      <c r="G163" s="3">
        <v>0</v>
      </c>
      <c r="H163" s="3"/>
    </row>
    <row r="164" spans="1:8" ht="11.25" customHeight="1" x14ac:dyDescent="0.2">
      <c r="A164" s="3" t="s">
        <v>187</v>
      </c>
      <c r="B164" s="3">
        <v>12</v>
      </c>
      <c r="C164" s="3" t="s">
        <v>149</v>
      </c>
      <c r="D164" s="3" t="s">
        <v>71</v>
      </c>
      <c r="E164" s="3">
        <v>2</v>
      </c>
      <c r="F164" s="3">
        <v>10216.19</v>
      </c>
      <c r="G164" s="34">
        <f t="shared" ref="G164" si="8">ROUND(E164*F164*B164/1000,2)</f>
        <v>245.19</v>
      </c>
      <c r="H164" s="3" t="s">
        <v>21</v>
      </c>
    </row>
    <row r="165" spans="1:8" ht="11.25" customHeight="1" x14ac:dyDescent="0.2">
      <c r="A165" s="3" t="s">
        <v>188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0</v>
      </c>
      <c r="H165" s="3" t="s">
        <v>40</v>
      </c>
    </row>
    <row r="166" spans="1:8" ht="11.25" customHeight="1" x14ac:dyDescent="0.2">
      <c r="A166" s="6" t="s">
        <v>189</v>
      </c>
      <c r="B166" s="7"/>
      <c r="C166" s="7"/>
      <c r="D166" s="7"/>
      <c r="E166" s="7"/>
      <c r="F166" s="8"/>
      <c r="G166" s="18">
        <f>SUM(G163:G165)</f>
        <v>245.19</v>
      </c>
      <c r="H166" s="3"/>
    </row>
    <row r="167" spans="1:8" ht="11.25" customHeight="1" x14ac:dyDescent="0.2">
      <c r="A167" s="6" t="s">
        <v>190</v>
      </c>
      <c r="B167" s="7"/>
      <c r="C167" s="7"/>
      <c r="D167" s="7"/>
      <c r="E167" s="7"/>
      <c r="F167" s="7"/>
      <c r="G167" s="7"/>
      <c r="H167" s="8"/>
    </row>
    <row r="168" spans="1:8" ht="11.25" customHeight="1" x14ac:dyDescent="0.2">
      <c r="A168" s="3" t="s">
        <v>191</v>
      </c>
      <c r="B168" s="3">
        <v>1</v>
      </c>
      <c r="C168" s="3" t="s">
        <v>10</v>
      </c>
      <c r="D168" s="3" t="s">
        <v>71</v>
      </c>
      <c r="E168" s="3">
        <v>0</v>
      </c>
      <c r="F168" s="3">
        <v>0</v>
      </c>
      <c r="G168" s="34">
        <v>11</v>
      </c>
      <c r="H168" s="3"/>
    </row>
    <row r="169" spans="1:8" ht="11.25" customHeight="1" x14ac:dyDescent="0.2">
      <c r="A169" s="3" t="s">
        <v>192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/>
    </row>
    <row r="170" spans="1:8" ht="11.25" customHeight="1" x14ac:dyDescent="0.2">
      <c r="A170" s="3" t="s">
        <v>193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6" t="s">
        <v>194</v>
      </c>
      <c r="B171" s="7"/>
      <c r="C171" s="7"/>
      <c r="D171" s="7"/>
      <c r="E171" s="7"/>
      <c r="F171" s="8"/>
      <c r="G171" s="18">
        <f>SUM(G168:G170)</f>
        <v>11</v>
      </c>
      <c r="H171" s="3"/>
    </row>
    <row r="172" spans="1:8" ht="11.25" customHeight="1" x14ac:dyDescent="0.2">
      <c r="A172" s="6" t="s">
        <v>195</v>
      </c>
      <c r="B172" s="7"/>
      <c r="C172" s="7"/>
      <c r="D172" s="7"/>
      <c r="E172" s="7"/>
      <c r="F172" s="7"/>
      <c r="G172" s="7"/>
      <c r="H172" s="8"/>
    </row>
    <row r="173" spans="1:8" ht="11.25" customHeight="1" x14ac:dyDescent="0.2">
      <c r="A173" s="3" t="s">
        <v>196</v>
      </c>
      <c r="B173" s="3">
        <v>0</v>
      </c>
      <c r="C173" s="3" t="s">
        <v>197</v>
      </c>
      <c r="D173" s="3" t="s">
        <v>71</v>
      </c>
      <c r="E173" s="3">
        <v>0</v>
      </c>
      <c r="F173" s="3">
        <v>0</v>
      </c>
      <c r="G173" s="3">
        <v>0</v>
      </c>
      <c r="H173" s="3" t="s">
        <v>23</v>
      </c>
    </row>
    <row r="174" spans="1:8" ht="11.25" customHeight="1" x14ac:dyDescent="0.2">
      <c r="A174" s="3" t="s">
        <v>198</v>
      </c>
      <c r="B174" s="3">
        <v>0</v>
      </c>
      <c r="C174" s="3" t="s">
        <v>197</v>
      </c>
      <c r="D174" s="3" t="s">
        <v>71</v>
      </c>
      <c r="E174" s="3">
        <v>0</v>
      </c>
      <c r="F174" s="3">
        <v>0</v>
      </c>
      <c r="G174" s="3">
        <v>0</v>
      </c>
      <c r="H174" s="3"/>
    </row>
    <row r="175" spans="1:8" ht="11.25" customHeight="1" x14ac:dyDescent="0.2">
      <c r="A175" s="6" t="s">
        <v>199</v>
      </c>
      <c r="B175" s="7"/>
      <c r="C175" s="7"/>
      <c r="D175" s="7"/>
      <c r="E175" s="7"/>
      <c r="F175" s="8"/>
      <c r="G175" s="9">
        <f>SUM(G173:G174)</f>
        <v>0</v>
      </c>
      <c r="H175" s="3"/>
    </row>
    <row r="176" spans="1:8" ht="11.25" customHeight="1" x14ac:dyDescent="0.2">
      <c r="A176" s="6" t="s">
        <v>200</v>
      </c>
      <c r="B176" s="7"/>
      <c r="C176" s="7"/>
      <c r="D176" s="7"/>
      <c r="E176" s="7"/>
      <c r="F176" s="7"/>
      <c r="G176" s="7"/>
      <c r="H176" s="8"/>
    </row>
    <row r="177" spans="1:8" ht="11.25" customHeight="1" x14ac:dyDescent="0.2">
      <c r="A177" s="3" t="s">
        <v>201</v>
      </c>
      <c r="B177" s="3">
        <v>366</v>
      </c>
      <c r="C177" s="3" t="s">
        <v>202</v>
      </c>
      <c r="D177" s="3" t="s">
        <v>71</v>
      </c>
      <c r="E177" s="3">
        <v>0</v>
      </c>
      <c r="F177" s="3">
        <v>0</v>
      </c>
      <c r="G177" s="33">
        <v>30.72</v>
      </c>
      <c r="H177" s="3" t="s">
        <v>202</v>
      </c>
    </row>
    <row r="178" spans="1:8" ht="11.25" customHeight="1" x14ac:dyDescent="0.2">
      <c r="A178" s="3" t="s">
        <v>203</v>
      </c>
      <c r="B178" s="3">
        <v>366</v>
      </c>
      <c r="C178" s="3" t="s">
        <v>202</v>
      </c>
      <c r="D178" s="3" t="s">
        <v>71</v>
      </c>
      <c r="E178" s="3">
        <v>0</v>
      </c>
      <c r="F178" s="3">
        <v>0</v>
      </c>
      <c r="G178" s="3">
        <v>4.1900000000000004</v>
      </c>
      <c r="H178" s="3" t="s">
        <v>202</v>
      </c>
    </row>
    <row r="179" spans="1:8" ht="11.25" customHeight="1" x14ac:dyDescent="0.2">
      <c r="A179" s="6" t="s">
        <v>204</v>
      </c>
      <c r="B179" s="7"/>
      <c r="C179" s="7"/>
      <c r="D179" s="7"/>
      <c r="E179" s="7"/>
      <c r="F179" s="8"/>
      <c r="G179" s="9">
        <f>SUM(G177:G178)</f>
        <v>34.909999999999997</v>
      </c>
      <c r="H179" s="3"/>
    </row>
    <row r="180" spans="1:8" ht="11.25" customHeight="1" x14ac:dyDescent="0.2">
      <c r="A180" s="6" t="s">
        <v>205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3" t="s">
        <v>206</v>
      </c>
      <c r="B181" s="3">
        <v>366</v>
      </c>
      <c r="C181" s="3" t="s">
        <v>131</v>
      </c>
      <c r="D181" s="3"/>
      <c r="E181" s="3">
        <v>0</v>
      </c>
      <c r="F181" s="3">
        <v>0</v>
      </c>
      <c r="G181" s="33">
        <v>82.64</v>
      </c>
      <c r="H181" s="3"/>
    </row>
    <row r="182" spans="1:8" ht="11.25" customHeight="1" x14ac:dyDescent="0.2">
      <c r="A182" s="6" t="s">
        <v>207</v>
      </c>
      <c r="B182" s="7"/>
      <c r="C182" s="7"/>
      <c r="D182" s="7"/>
      <c r="E182" s="7"/>
      <c r="F182" s="8"/>
      <c r="G182" s="9">
        <f>SUM(G181)</f>
        <v>82.64</v>
      </c>
      <c r="H182" s="3"/>
    </row>
    <row r="183" spans="1:8" ht="11.25" customHeight="1" x14ac:dyDescent="0.2">
      <c r="A183" s="6" t="s">
        <v>208</v>
      </c>
      <c r="B183" s="7"/>
      <c r="C183" s="7"/>
      <c r="D183" s="7"/>
      <c r="E183" s="7"/>
      <c r="F183" s="7"/>
      <c r="G183" s="7"/>
      <c r="H183" s="8"/>
    </row>
    <row r="184" spans="1:8" ht="11.25" customHeight="1" x14ac:dyDescent="0.2">
      <c r="A184" s="6" t="s">
        <v>51</v>
      </c>
      <c r="B184" s="7"/>
      <c r="C184" s="7"/>
      <c r="D184" s="7"/>
      <c r="E184" s="7"/>
      <c r="F184" s="7"/>
      <c r="G184" s="7"/>
      <c r="H184" s="8"/>
    </row>
    <row r="185" spans="1:8" ht="11.25" customHeight="1" x14ac:dyDescent="0.2">
      <c r="A185" s="3" t="s">
        <v>209</v>
      </c>
      <c r="B185" s="3">
        <v>366</v>
      </c>
      <c r="C185" s="3" t="s">
        <v>10</v>
      </c>
      <c r="D185" s="3" t="s">
        <v>45</v>
      </c>
      <c r="E185" s="3">
        <v>0</v>
      </c>
      <c r="F185" s="3">
        <v>0</v>
      </c>
      <c r="G185" s="33">
        <v>16.34</v>
      </c>
      <c r="H185" s="3"/>
    </row>
    <row r="186" spans="1:8" ht="11.25" customHeight="1" x14ac:dyDescent="0.2">
      <c r="A186" s="3" t="s">
        <v>210</v>
      </c>
      <c r="B186" s="3">
        <v>0</v>
      </c>
      <c r="C186" s="3" t="s">
        <v>131</v>
      </c>
      <c r="D186" s="3" t="s">
        <v>45</v>
      </c>
      <c r="E186" s="3">
        <v>0</v>
      </c>
      <c r="F186" s="3">
        <v>0</v>
      </c>
      <c r="G186" s="3">
        <v>0</v>
      </c>
      <c r="H186" s="3"/>
    </row>
    <row r="187" spans="1:8" ht="11.25" customHeight="1" x14ac:dyDescent="0.2">
      <c r="A187" s="3" t="s">
        <v>211</v>
      </c>
      <c r="B187" s="3">
        <v>0</v>
      </c>
      <c r="C187" s="3" t="s">
        <v>131</v>
      </c>
      <c r="D187" s="3" t="s">
        <v>45</v>
      </c>
      <c r="E187" s="3">
        <v>0</v>
      </c>
      <c r="F187" s="3">
        <v>0</v>
      </c>
      <c r="G187" s="3">
        <v>0</v>
      </c>
      <c r="H187" s="3"/>
    </row>
    <row r="188" spans="1:8" ht="11.25" customHeight="1" x14ac:dyDescent="0.2">
      <c r="A188" s="6" t="s">
        <v>212</v>
      </c>
      <c r="B188" s="7"/>
      <c r="C188" s="7"/>
      <c r="D188" s="7"/>
      <c r="E188" s="7"/>
      <c r="F188" s="8"/>
      <c r="G188" s="9">
        <f>SUM(G185:G187)</f>
        <v>16.34</v>
      </c>
      <c r="H188" s="3"/>
    </row>
    <row r="189" spans="1:8" ht="11.25" customHeight="1" x14ac:dyDescent="0.2">
      <c r="A189" s="6" t="s">
        <v>213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214</v>
      </c>
      <c r="B190" s="3">
        <v>12</v>
      </c>
      <c r="C190" s="3" t="s">
        <v>10</v>
      </c>
      <c r="D190" s="3" t="s">
        <v>71</v>
      </c>
      <c r="E190" s="3">
        <v>0</v>
      </c>
      <c r="F190" s="3">
        <v>0</v>
      </c>
      <c r="G190" s="3">
        <v>0</v>
      </c>
      <c r="H190" s="3" t="s">
        <v>23</v>
      </c>
    </row>
    <row r="191" spans="1:8" ht="11.25" customHeight="1" x14ac:dyDescent="0.2">
      <c r="A191" s="3" t="s">
        <v>215</v>
      </c>
      <c r="B191" s="3">
        <v>1</v>
      </c>
      <c r="C191" s="3" t="s">
        <v>10</v>
      </c>
      <c r="D191" s="3" t="s">
        <v>71</v>
      </c>
      <c r="E191" s="3">
        <v>0</v>
      </c>
      <c r="F191" s="3">
        <v>0</v>
      </c>
      <c r="G191" s="33">
        <v>3.05</v>
      </c>
      <c r="H191" s="3"/>
    </row>
    <row r="192" spans="1:8" ht="11.25" customHeight="1" x14ac:dyDescent="0.2">
      <c r="A192" s="3" t="s">
        <v>216</v>
      </c>
      <c r="B192" s="3">
        <v>1</v>
      </c>
      <c r="C192" s="3" t="s">
        <v>217</v>
      </c>
      <c r="D192" s="3" t="s">
        <v>17</v>
      </c>
      <c r="E192" s="3">
        <v>0</v>
      </c>
      <c r="F192" s="3">
        <v>0</v>
      </c>
      <c r="G192" s="3">
        <v>0</v>
      </c>
      <c r="H192" s="3" t="s">
        <v>218</v>
      </c>
    </row>
    <row r="193" spans="1:8" ht="11.25" customHeight="1" x14ac:dyDescent="0.2">
      <c r="A193" s="32" t="s">
        <v>247</v>
      </c>
      <c r="B193" s="32"/>
      <c r="C193" s="32"/>
      <c r="D193" s="32"/>
      <c r="E193" s="32"/>
      <c r="F193" s="32"/>
      <c r="G193" s="32">
        <v>22.22</v>
      </c>
      <c r="H193" s="32"/>
    </row>
    <row r="194" spans="1:8" ht="11.25" customHeight="1" x14ac:dyDescent="0.2">
      <c r="A194" s="3" t="s">
        <v>219</v>
      </c>
      <c r="B194" s="3">
        <v>0</v>
      </c>
      <c r="C194" s="3" t="s">
        <v>131</v>
      </c>
      <c r="D194" s="3" t="s">
        <v>45</v>
      </c>
      <c r="E194" s="3">
        <v>0</v>
      </c>
      <c r="F194" s="3">
        <v>0</v>
      </c>
      <c r="G194" s="3">
        <v>0</v>
      </c>
      <c r="H194" s="3"/>
    </row>
    <row r="195" spans="1:8" ht="11.25" customHeight="1" x14ac:dyDescent="0.2">
      <c r="A195" s="3" t="s">
        <v>220</v>
      </c>
      <c r="B195" s="3">
        <v>0</v>
      </c>
      <c r="C195" s="3" t="s">
        <v>131</v>
      </c>
      <c r="D195" s="3" t="s">
        <v>45</v>
      </c>
      <c r="E195" s="3">
        <v>0</v>
      </c>
      <c r="F195" s="3">
        <v>0</v>
      </c>
      <c r="G195" s="3">
        <v>0</v>
      </c>
      <c r="H195" s="3"/>
    </row>
    <row r="196" spans="1:8" ht="11.25" customHeight="1" x14ac:dyDescent="0.2">
      <c r="A196" s="3" t="s">
        <v>221</v>
      </c>
      <c r="B196" s="3">
        <v>0</v>
      </c>
      <c r="C196" s="3" t="s">
        <v>131</v>
      </c>
      <c r="D196" s="3" t="s">
        <v>45</v>
      </c>
      <c r="E196" s="3">
        <v>0</v>
      </c>
      <c r="F196" s="3">
        <v>0</v>
      </c>
      <c r="G196" s="3">
        <v>0</v>
      </c>
      <c r="H196" s="3"/>
    </row>
    <row r="197" spans="1:8" ht="11.25" customHeight="1" x14ac:dyDescent="0.2">
      <c r="A197" s="6" t="s">
        <v>222</v>
      </c>
      <c r="B197" s="7"/>
      <c r="C197" s="7"/>
      <c r="D197" s="7"/>
      <c r="E197" s="7"/>
      <c r="F197" s="8"/>
      <c r="G197" s="9">
        <f>SUM(G190:G196)</f>
        <v>25.27</v>
      </c>
      <c r="H197" s="3"/>
    </row>
    <row r="198" spans="1:8" ht="11.25" customHeight="1" x14ac:dyDescent="0.2">
      <c r="A198" s="6" t="s">
        <v>223</v>
      </c>
      <c r="B198" s="7"/>
      <c r="C198" s="7"/>
      <c r="D198" s="7"/>
      <c r="E198" s="7"/>
      <c r="F198" s="7"/>
      <c r="G198" s="7"/>
      <c r="H198" s="8"/>
    </row>
    <row r="199" spans="1:8" ht="11.25" customHeight="1" x14ac:dyDescent="0.2">
      <c r="A199" s="3" t="s">
        <v>224</v>
      </c>
      <c r="B199" s="3">
        <v>0</v>
      </c>
      <c r="C199" s="3" t="s">
        <v>197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225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 t="s">
        <v>226</v>
      </c>
    </row>
    <row r="201" spans="1:8" ht="11.25" customHeight="1" x14ac:dyDescent="0.2">
      <c r="A201" s="3" t="s">
        <v>227</v>
      </c>
      <c r="B201" s="3">
        <v>0</v>
      </c>
      <c r="C201" s="3" t="s">
        <v>197</v>
      </c>
      <c r="D201" s="3" t="s">
        <v>11</v>
      </c>
      <c r="E201" s="3">
        <v>0</v>
      </c>
      <c r="F201" s="3">
        <v>0</v>
      </c>
      <c r="G201" s="3">
        <v>0</v>
      </c>
      <c r="H201" s="3" t="s">
        <v>12</v>
      </c>
    </row>
    <row r="202" spans="1:8" ht="11.25" customHeight="1" x14ac:dyDescent="0.2">
      <c r="A202" s="3" t="s">
        <v>228</v>
      </c>
      <c r="B202" s="3">
        <v>0</v>
      </c>
      <c r="C202" s="3" t="s">
        <v>197</v>
      </c>
      <c r="D202" s="3" t="s">
        <v>71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229</v>
      </c>
      <c r="B203" s="3">
        <v>0</v>
      </c>
      <c r="C203" s="3" t="s">
        <v>197</v>
      </c>
      <c r="D203" s="3" t="s">
        <v>11</v>
      </c>
      <c r="E203" s="3">
        <v>0</v>
      </c>
      <c r="F203" s="3">
        <v>0</v>
      </c>
      <c r="G203" s="3">
        <v>0</v>
      </c>
      <c r="H203" s="3"/>
    </row>
    <row r="204" spans="1:8" ht="11.25" customHeight="1" x14ac:dyDescent="0.2">
      <c r="A204" s="3" t="s">
        <v>230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/>
    </row>
    <row r="205" spans="1:8" ht="11.25" customHeight="1" x14ac:dyDescent="0.2">
      <c r="A205" s="3" t="s">
        <v>231</v>
      </c>
      <c r="B205" s="3">
        <v>0</v>
      </c>
      <c r="C205" s="3" t="s">
        <v>197</v>
      </c>
      <c r="D205" s="3" t="s">
        <v>17</v>
      </c>
      <c r="E205" s="3">
        <v>0</v>
      </c>
      <c r="F205" s="3">
        <v>0</v>
      </c>
      <c r="G205" s="3">
        <v>0</v>
      </c>
      <c r="H205" s="3" t="s">
        <v>23</v>
      </c>
    </row>
    <row r="206" spans="1:8" ht="11.25" customHeight="1" x14ac:dyDescent="0.2">
      <c r="A206" s="3" t="s">
        <v>232</v>
      </c>
      <c r="B206" s="3">
        <v>0</v>
      </c>
      <c r="C206" s="3" t="s">
        <v>197</v>
      </c>
      <c r="D206" s="3" t="s">
        <v>71</v>
      </c>
      <c r="E206" s="3">
        <v>0</v>
      </c>
      <c r="F206" s="3">
        <v>0</v>
      </c>
      <c r="G206" s="3">
        <v>0</v>
      </c>
      <c r="H206" s="3" t="s">
        <v>233</v>
      </c>
    </row>
    <row r="207" spans="1:8" ht="11.25" customHeight="1" x14ac:dyDescent="0.2">
      <c r="A207" s="3" t="s">
        <v>234</v>
      </c>
      <c r="B207" s="3">
        <v>0</v>
      </c>
      <c r="C207" s="3" t="s">
        <v>197</v>
      </c>
      <c r="D207" s="3" t="s">
        <v>11</v>
      </c>
      <c r="E207" s="3">
        <v>0</v>
      </c>
      <c r="F207" s="3">
        <v>0</v>
      </c>
      <c r="G207" s="3">
        <v>0</v>
      </c>
      <c r="H207" s="3" t="s">
        <v>46</v>
      </c>
    </row>
    <row r="208" spans="1:8" ht="11.25" customHeight="1" x14ac:dyDescent="0.2">
      <c r="A208" s="3" t="s">
        <v>235</v>
      </c>
      <c r="B208" s="3">
        <v>0</v>
      </c>
      <c r="C208" s="3" t="s">
        <v>197</v>
      </c>
      <c r="D208" s="3" t="s">
        <v>11</v>
      </c>
      <c r="E208" s="3">
        <v>0</v>
      </c>
      <c r="F208" s="3">
        <v>0</v>
      </c>
      <c r="G208" s="3">
        <v>0</v>
      </c>
      <c r="H208" s="3" t="s">
        <v>236</v>
      </c>
    </row>
    <row r="209" spans="1:8" ht="11.25" customHeight="1" x14ac:dyDescent="0.2">
      <c r="A209" s="6" t="s">
        <v>237</v>
      </c>
      <c r="B209" s="7"/>
      <c r="C209" s="7"/>
      <c r="D209" s="7"/>
      <c r="E209" s="7"/>
      <c r="F209" s="8"/>
      <c r="G209" s="9">
        <f>SUM(G199:G208)</f>
        <v>0</v>
      </c>
      <c r="H209" s="3"/>
    </row>
    <row r="210" spans="1:8" ht="11.25" customHeight="1" x14ac:dyDescent="0.2">
      <c r="A210" s="6" t="s">
        <v>238</v>
      </c>
      <c r="B210" s="7"/>
      <c r="C210" s="7"/>
      <c r="D210" s="7"/>
      <c r="E210" s="7"/>
      <c r="F210" s="8"/>
      <c r="G210" s="20">
        <f>G37+G42+G45+G111+G158+G161+G166+G171+G175+G179+G182+G188+G197+G209+G4</f>
        <v>2706.6199999999994</v>
      </c>
      <c r="H210" s="3"/>
    </row>
    <row r="213" spans="1:8" ht="11.25" customHeight="1" x14ac:dyDescent="0.2">
      <c r="E213" s="4" t="s">
        <v>241</v>
      </c>
      <c r="F213" s="4">
        <f>(25.51*6+26.53*6)/12</f>
        <v>26.02</v>
      </c>
      <c r="G213" s="13">
        <f>G211*1000/F214/12</f>
        <v>0</v>
      </c>
      <c r="H213" s="14">
        <f>G214-G210</f>
        <v>1.2160000005678739E-3</v>
      </c>
    </row>
    <row r="214" spans="1:8" ht="11.25" customHeight="1" x14ac:dyDescent="0.2">
      <c r="E214" s="4" t="s">
        <v>242</v>
      </c>
      <c r="F214" s="4">
        <v>8668.4</v>
      </c>
      <c r="G214" s="13">
        <f>F214*F213*12/1000</f>
        <v>2706.621216</v>
      </c>
    </row>
    <row r="215" spans="1:8" ht="11.25" customHeight="1" x14ac:dyDescent="0.2">
      <c r="G215" s="13"/>
    </row>
    <row r="216" spans="1:8" ht="11.25" customHeight="1" x14ac:dyDescent="0.2">
      <c r="F216" s="4" t="s">
        <v>243</v>
      </c>
      <c r="G216" s="13">
        <f>G214-G210</f>
        <v>1.2160000005678739E-3</v>
      </c>
      <c r="H216" s="12">
        <f>G218-G211</f>
        <v>2435.9590944000001</v>
      </c>
    </row>
    <row r="217" spans="1:8" ht="11.25" customHeight="1" x14ac:dyDescent="0.2">
      <c r="G217" s="13"/>
    </row>
    <row r="218" spans="1:8" ht="11.25" customHeight="1" x14ac:dyDescent="0.2">
      <c r="G218" s="13">
        <f>G214*0.9</f>
        <v>2435.9590944000001</v>
      </c>
    </row>
    <row r="219" spans="1:8" ht="11.25" customHeight="1" x14ac:dyDescent="0.2">
      <c r="F219" s="4" t="s">
        <v>244</v>
      </c>
      <c r="G219" s="13">
        <f>G214*0.1</f>
        <v>270.66212160000003</v>
      </c>
    </row>
    <row r="220" spans="1:8" ht="11.25" customHeight="1" x14ac:dyDescent="0.2">
      <c r="G220" s="13">
        <f>SUM(G218:G219)</f>
        <v>2706.621216</v>
      </c>
    </row>
    <row r="223" spans="1:8" ht="11.25" customHeight="1" x14ac:dyDescent="0.2">
      <c r="A223" s="27"/>
      <c r="B223" s="27"/>
      <c r="C223" s="27"/>
      <c r="D223" s="27"/>
      <c r="E223" s="27"/>
      <c r="G223" s="27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2017-02-10T06:37:57Z</dcterms:modified>
</cp:coreProperties>
</file>